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o.borges\Downloads\Demonstrações editáveis\2020\"/>
    </mc:Choice>
  </mc:AlternateContent>
  <xr:revisionPtr revIDLastSave="0" documentId="13_ncr:1_{F2039760-2DA9-44A0-9587-29FF1806D2DF}" xr6:coauthVersionLast="47" xr6:coauthVersionMax="47" xr10:uidLastSave="{00000000-0000-0000-0000-000000000000}"/>
  <bookViews>
    <workbookView xWindow="-120" yWindow="-120" windowWidth="29040" windowHeight="15840" activeTab="4" xr2:uid="{11A9177B-1596-4805-8D03-CDF88927E484}"/>
  </bookViews>
  <sheets>
    <sheet name="BP" sheetId="1" r:id="rId1"/>
    <sheet name="DRE" sheetId="2" r:id="rId2"/>
    <sheet name="DMPL" sheetId="4" r:id="rId3"/>
    <sheet name="DFC " sheetId="5" r:id="rId4"/>
    <sheet name="DRA" sheetId="6" r:id="rId5"/>
  </sheets>
  <externalReferences>
    <externalReference r:id="rId6"/>
  </externalReferences>
  <definedNames>
    <definedName name="_xlnm.Print_Area" localSheetId="0">BP!$A$1:$R$39</definedName>
    <definedName name="_xlnm.Print_Area" localSheetId="3">'DFC '!$A$2:$H$41</definedName>
    <definedName name="_xlnm.Print_Area" localSheetId="2">DMPL!$A$3:$L$23</definedName>
    <definedName name="_xlnm.Print_Area" localSheetId="4">DRA!$A$1:$H$12</definedName>
    <definedName name="_xlnm.Print_Area" localSheetId="1">DRE!$A$1:$H$42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5" l="1"/>
  <c r="F39" i="5"/>
  <c r="H33" i="5"/>
  <c r="F33" i="5"/>
  <c r="H29" i="5"/>
  <c r="F29" i="5"/>
  <c r="H23" i="5"/>
  <c r="F23" i="5"/>
  <c r="J20" i="4"/>
  <c r="H20" i="4"/>
  <c r="F20" i="4"/>
  <c r="L18" i="4"/>
  <c r="L17" i="4"/>
  <c r="J13" i="4"/>
  <c r="H13" i="4"/>
  <c r="F13" i="4"/>
  <c r="L11" i="4"/>
  <c r="L9" i="4"/>
  <c r="F35" i="5" l="1"/>
  <c r="H35" i="5"/>
  <c r="L13" i="4"/>
  <c r="L20" i="4"/>
  <c r="H38" i="2" l="1"/>
  <c r="F38" i="2"/>
  <c r="H31" i="2"/>
  <c r="F31" i="2"/>
  <c r="H24" i="2"/>
  <c r="F24" i="2"/>
  <c r="H19" i="2"/>
  <c r="F16" i="2"/>
  <c r="F19" i="2" s="1"/>
  <c r="H11" i="2"/>
  <c r="F11" i="2"/>
  <c r="R34" i="1"/>
  <c r="I32" i="1"/>
  <c r="R25" i="1"/>
  <c r="I23" i="1"/>
  <c r="I37" i="1" s="1"/>
  <c r="R16" i="1"/>
  <c r="R19" i="1" s="1"/>
  <c r="R37" i="1" s="1"/>
  <c r="H26" i="2" l="1"/>
  <c r="F26" i="2"/>
  <c r="F33" i="2" s="1"/>
  <c r="F40" i="2" s="1"/>
  <c r="H33" i="2"/>
  <c r="H40" i="2" s="1"/>
</calcChain>
</file>

<file path=xl/sharedStrings.xml><?xml version="1.0" encoding="utf-8"?>
<sst xmlns="http://schemas.openxmlformats.org/spreadsheetml/2006/main" count="121" uniqueCount="99">
  <si>
    <t>EMPRESA DE PLANEJAMENTO E LOGÍSTICA S.A.</t>
  </si>
  <si>
    <t>Balanço Patrimonial</t>
  </si>
  <si>
    <t>Nota</t>
  </si>
  <si>
    <t>ATIVO</t>
  </si>
  <si>
    <t>PASSIVO E PATRIMÔNIO LÍQUIDO</t>
  </si>
  <si>
    <t>Circulante</t>
  </si>
  <si>
    <t>Caixa e equivalentes de caixa</t>
  </si>
  <si>
    <t>Obrigações com pessoal</t>
  </si>
  <si>
    <t>Créditos a receber</t>
  </si>
  <si>
    <t>Encargos sociais e consignações a recolher</t>
  </si>
  <si>
    <t>Adiantamento para acordos e termos</t>
  </si>
  <si>
    <t>Fornecedores</t>
  </si>
  <si>
    <t>Tributos a recuperar</t>
  </si>
  <si>
    <t>Tributos a recolher</t>
  </si>
  <si>
    <t>Adiantamento a empregados</t>
  </si>
  <si>
    <t>Depósitos recursais/judiciais</t>
  </si>
  <si>
    <t>Total Circulante</t>
  </si>
  <si>
    <t>Estoques</t>
  </si>
  <si>
    <t>Despesas antecipadas</t>
  </si>
  <si>
    <t>Não Circulante</t>
  </si>
  <si>
    <t>Provisões para contingências</t>
  </si>
  <si>
    <t>Total Não Circulante</t>
  </si>
  <si>
    <t>Patrimônio Líquido</t>
  </si>
  <si>
    <t>Imobilizado</t>
  </si>
  <si>
    <t>Intangível</t>
  </si>
  <si>
    <t>Capital Social</t>
  </si>
  <si>
    <t>Adiantamento para Futuro Aumento de Capital</t>
  </si>
  <si>
    <t>Prejuízo Acumulado</t>
  </si>
  <si>
    <t>Total do Patrimônio Líquido</t>
  </si>
  <si>
    <t>TOTAL DO ATIVO</t>
  </si>
  <si>
    <t>TOTAL DO PASSIVO E PATRIMÔNIO LÍQUIDO</t>
  </si>
  <si>
    <t>As notas explicativas são parte integrante das demonstrações financeiras</t>
  </si>
  <si>
    <t>Demonstração do Resultado</t>
  </si>
  <si>
    <t>01/01 a 31/03/2020</t>
  </si>
  <si>
    <t>01/01 a 31/03/2019</t>
  </si>
  <si>
    <t>Receita Líquida</t>
  </si>
  <si>
    <t>Custo do Serviço Prestado</t>
  </si>
  <si>
    <t>Resultado Bruto</t>
  </si>
  <si>
    <t>Receitas e Despesas Operacionais:</t>
  </si>
  <si>
    <t>Pessoal e Encargos</t>
  </si>
  <si>
    <t>Serviços de Terceiros</t>
  </si>
  <si>
    <t>Depreciação e Amortização</t>
  </si>
  <si>
    <t>Outras Receitas/Despesas Operacionais</t>
  </si>
  <si>
    <t>Subvenções para Custeio</t>
  </si>
  <si>
    <t>Total das Receitas e Despesas Operacionais</t>
  </si>
  <si>
    <t>Resultado Financeiro:</t>
  </si>
  <si>
    <t>Receita Financeira</t>
  </si>
  <si>
    <t>Despesa Financeira</t>
  </si>
  <si>
    <t>Total do Resultado Financeiro</t>
  </si>
  <si>
    <t>Resultado Operacional Líquido</t>
  </si>
  <si>
    <t>Outras Receitas e Despesas:</t>
  </si>
  <si>
    <t>Outras Receitas</t>
  </si>
  <si>
    <t>Outras Despesas</t>
  </si>
  <si>
    <t>Total de Outras Receitas e Despesas:</t>
  </si>
  <si>
    <t>Resultado Antes dos Tributos sobre o Lucro</t>
  </si>
  <si>
    <t>Tributos sobre o lucro:</t>
  </si>
  <si>
    <t>Imposto de Renda</t>
  </si>
  <si>
    <t>Contribuição Social</t>
  </si>
  <si>
    <t>Total dos Tributos sobre o Lucro</t>
  </si>
  <si>
    <t>Resultado Líquido do Período</t>
  </si>
  <si>
    <t>Demonstração das Mutações do Patrimônio Líquido</t>
  </si>
  <si>
    <t>Capital social</t>
  </si>
  <si>
    <t>Adiantamento para futuro aumento de capital - AFAC</t>
  </si>
  <si>
    <t>Saldo em 31 de dezembro de 2018</t>
  </si>
  <si>
    <t>AFAC</t>
  </si>
  <si>
    <t>Saldo em 31 de dezembro de 2019</t>
  </si>
  <si>
    <t>Resultado Líquido 1º trimestre 2019</t>
  </si>
  <si>
    <t>Saldo em 31 de março de 2019</t>
  </si>
  <si>
    <t>Resultado Líquido 1º trimestre 2020</t>
  </si>
  <si>
    <t>Saldo em 31 de março de 2020</t>
  </si>
  <si>
    <t>Demonstração do Fluxo de Caixa</t>
  </si>
  <si>
    <t>Fluxo de Caixa das Atividades Operacionais</t>
  </si>
  <si>
    <t>Subvenção</t>
  </si>
  <si>
    <t>Receita de Prestação de Serviços</t>
  </si>
  <si>
    <t>Receita Aplicação Financeira</t>
  </si>
  <si>
    <t>Receita Eventual (multas aplicadas)</t>
  </si>
  <si>
    <t>Recebimento depósito judicial</t>
  </si>
  <si>
    <t>Devolução de diárias</t>
  </si>
  <si>
    <t>Pessoal e Encargos Sociais da EPL</t>
  </si>
  <si>
    <t>Depósito Recursal</t>
  </si>
  <si>
    <t>Despesas Tributárias</t>
  </si>
  <si>
    <t>Diárias</t>
  </si>
  <si>
    <t>Almoxarifado e outros pequenos valores</t>
  </si>
  <si>
    <t>Caixa líquido (aplicado) gerado nas atividades operacionais</t>
  </si>
  <si>
    <t>Fluxo de Caixa das Atividades de Investimentos</t>
  </si>
  <si>
    <t xml:space="preserve">Aquisição de imobilizado </t>
  </si>
  <si>
    <t>Aquisição Intangível</t>
  </si>
  <si>
    <t>Acordo de Parceria</t>
  </si>
  <si>
    <t>Caixa líquido (aplicado) gerado nas atividades de investimentos</t>
  </si>
  <si>
    <t>Fluxo de Caixa das Atividades de Financiamentos</t>
  </si>
  <si>
    <t>Adiantamento para futuro aumento de capital</t>
  </si>
  <si>
    <t>Caixa líquido (aplicado) gerado nas atividades de financiamentos</t>
  </si>
  <si>
    <t>Aumento líquido de Caixa e equivalentes de caixa</t>
  </si>
  <si>
    <t>Caixa e equivalentes de caixa no início do período</t>
  </si>
  <si>
    <t>Caixa e equivalentes de caixa no final do período</t>
  </si>
  <si>
    <t>Demonstração do resultado abrangente</t>
  </si>
  <si>
    <t>Resultado do exercício</t>
  </si>
  <si>
    <t>Outros valores abrangentes</t>
  </si>
  <si>
    <t>Resultado abrangente do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</si>
</sst>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21" x14ac:knownFonts="1">
    <font>
      <sz val="11"/>
      <color indexed="8"/>
      <name val="Calibri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B050"/>
      <name val="Arial"/>
      <family val="2"/>
    </font>
    <font>
      <sz val="11"/>
      <color indexed="8"/>
      <name val="Calibri"/>
      <family val="2"/>
    </font>
    <font>
      <b/>
      <sz val="10"/>
      <color theme="2" tint="-0.74999237037263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indexed="8"/>
      <name val="Arial"/>
      <family val="2"/>
    </font>
    <font>
      <b/>
      <sz val="9"/>
      <name val="Arial"/>
      <family val="2"/>
    </font>
    <font>
      <b/>
      <sz val="9"/>
      <color theme="2" tint="-0.749992370372631"/>
      <name val="Arial"/>
      <family val="2"/>
    </font>
    <font>
      <i/>
      <sz val="8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0" tint="-0.14996795556505021"/>
      </top>
      <bottom style="double">
        <color indexed="64"/>
      </bottom>
      <diagonal/>
    </border>
  </borders>
  <cellStyleXfs count="8">
    <xf numFmtId="0" fontId="0" fillId="0" borderId="0">
      <alignment vertical="top"/>
    </xf>
    <xf numFmtId="0" fontId="4" fillId="0" borderId="0">
      <alignment vertical="top"/>
    </xf>
    <xf numFmtId="43" fontId="4" fillId="0" borderId="0" applyFont="0" applyFill="0" applyBorder="0" applyAlignment="0" applyProtection="0"/>
    <xf numFmtId="3" fontId="4" fillId="0" borderId="0">
      <alignment vertical="top"/>
    </xf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</xf>
    <xf numFmtId="0" fontId="4" fillId="0" borderId="0">
      <alignment vertical="top"/>
    </xf>
    <xf numFmtId="43" fontId="4" fillId="0" borderId="0" applyFont="0" applyFill="0" applyBorder="0" applyAlignment="0" applyProtection="0"/>
  </cellStyleXfs>
  <cellXfs count="112">
    <xf numFmtId="0" fontId="0" fillId="0" borderId="0" xfId="0">
      <alignment vertical="top"/>
    </xf>
    <xf numFmtId="0" fontId="1" fillId="0" borderId="0" xfId="0" applyFo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Protection="1">
      <alignment vertical="top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 vertical="top" wrapText="1"/>
      <protection locked="0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1" applyFont="1" applyAlignment="1">
      <alignment horizontal="left" vertical="top"/>
    </xf>
    <xf numFmtId="0" fontId="1" fillId="0" borderId="0" xfId="1" applyFont="1" applyAlignment="1">
      <alignment horizontal="left" vertical="top"/>
    </xf>
    <xf numFmtId="0" fontId="5" fillId="0" borderId="0" xfId="0" applyFont="1" applyProtection="1">
      <alignment vertical="top"/>
      <protection locked="0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center" vertical="top"/>
    </xf>
    <xf numFmtId="164" fontId="7" fillId="0" borderId="0" xfId="0" applyNumberFormat="1" applyFont="1" applyProtection="1">
      <alignment vertical="top"/>
      <protection locked="0"/>
    </xf>
    <xf numFmtId="164" fontId="8" fillId="0" borderId="0" xfId="0" applyNumberFormat="1" applyFont="1" applyProtection="1">
      <alignment vertical="top"/>
      <protection locked="0"/>
    </xf>
    <xf numFmtId="3" fontId="9" fillId="0" borderId="0" xfId="0" applyNumberFormat="1" applyFont="1" applyProtection="1">
      <alignment vertical="top"/>
      <protection locked="0"/>
    </xf>
    <xf numFmtId="0" fontId="10" fillId="0" borderId="0" xfId="1" applyFont="1" applyAlignment="1">
      <alignment horizontal="left" vertical="top"/>
    </xf>
    <xf numFmtId="0" fontId="11" fillId="0" borderId="0" xfId="1" applyFont="1" applyAlignment="1">
      <alignment horizontal="left" vertical="top"/>
    </xf>
    <xf numFmtId="0" fontId="10" fillId="0" borderId="0" xfId="1" applyFont="1" applyAlignment="1">
      <alignment horizontal="center" vertical="top"/>
    </xf>
    <xf numFmtId="164" fontId="9" fillId="0" borderId="0" xfId="0" applyNumberFormat="1" applyFont="1" applyProtection="1">
      <alignment vertical="top"/>
      <protection locked="0"/>
    </xf>
    <xf numFmtId="164" fontId="2" fillId="0" borderId="0" xfId="0" applyNumberFormat="1" applyFont="1" applyProtection="1">
      <alignment vertical="top"/>
      <protection locked="0"/>
    </xf>
    <xf numFmtId="164" fontId="2" fillId="0" borderId="2" xfId="0" applyNumberFormat="1" applyFont="1" applyBorder="1" applyProtection="1">
      <alignment vertical="top"/>
      <protection locked="0"/>
    </xf>
    <xf numFmtId="164" fontId="12" fillId="0" borderId="0" xfId="0" applyNumberFormat="1" applyFont="1" applyProtection="1">
      <alignment vertical="top"/>
      <protection locked="0"/>
    </xf>
    <xf numFmtId="164" fontId="1" fillId="0" borderId="2" xfId="0" applyNumberFormat="1" applyFont="1" applyBorder="1" applyProtection="1">
      <alignment vertical="top"/>
      <protection locked="0"/>
    </xf>
    <xf numFmtId="0" fontId="6" fillId="0" borderId="0" xfId="0" applyFont="1" applyProtection="1">
      <alignment vertical="top"/>
      <protection locked="0"/>
    </xf>
    <xf numFmtId="0" fontId="13" fillId="0" borderId="0" xfId="0" applyFont="1" applyProtection="1">
      <alignment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164" fontId="7" fillId="0" borderId="0" xfId="2" applyNumberFormat="1" applyFont="1" applyFill="1" applyAlignment="1" applyProtection="1">
      <alignment vertical="top"/>
      <protection locked="0"/>
    </xf>
    <xf numFmtId="3" fontId="2" fillId="0" borderId="0" xfId="0" applyNumberFormat="1" applyFont="1" applyProtection="1">
      <alignment vertical="top"/>
      <protection locked="0"/>
    </xf>
    <xf numFmtId="0" fontId="10" fillId="0" borderId="0" xfId="0" applyFont="1" applyProtection="1">
      <alignment vertical="top"/>
      <protection locked="0"/>
    </xf>
    <xf numFmtId="164" fontId="9" fillId="0" borderId="0" xfId="2" applyNumberFormat="1" applyFont="1" applyFill="1" applyAlignment="1" applyProtection="1">
      <alignment vertical="top"/>
      <protection locked="0"/>
    </xf>
    <xf numFmtId="0" fontId="14" fillId="0" borderId="0" xfId="1" applyFont="1" applyAlignment="1">
      <alignment horizontal="left" vertical="top"/>
    </xf>
    <xf numFmtId="0" fontId="6" fillId="0" borderId="0" xfId="0" applyFont="1" applyAlignment="1" applyProtection="1">
      <alignment horizontal="center" vertical="top"/>
      <protection locked="0"/>
    </xf>
    <xf numFmtId="43" fontId="9" fillId="0" borderId="0" xfId="2" applyFont="1" applyFill="1" applyAlignment="1" applyProtection="1">
      <alignment vertical="top"/>
      <protection locked="0"/>
    </xf>
    <xf numFmtId="164" fontId="7" fillId="0" borderId="0" xfId="3" applyNumberFormat="1" applyFont="1">
      <alignment vertical="top"/>
    </xf>
    <xf numFmtId="0" fontId="10" fillId="0" borderId="0" xfId="0" applyFont="1" applyAlignment="1" applyProtection="1">
      <alignment horizontal="center" vertical="top"/>
      <protection locked="0"/>
    </xf>
    <xf numFmtId="165" fontId="9" fillId="0" borderId="0" xfId="2" applyNumberFormat="1" applyFont="1" applyFill="1" applyAlignment="1" applyProtection="1">
      <alignment vertical="top"/>
      <protection locked="0"/>
    </xf>
    <xf numFmtId="43" fontId="2" fillId="0" borderId="0" xfId="0" applyNumberFormat="1" applyFont="1" applyProtection="1">
      <alignment vertical="top"/>
      <protection locked="0"/>
    </xf>
    <xf numFmtId="164" fontId="2" fillId="0" borderId="3" xfId="0" applyNumberFormat="1" applyFont="1" applyBorder="1" applyProtection="1">
      <alignment vertical="top"/>
      <protection locked="0"/>
    </xf>
    <xf numFmtId="165" fontId="2" fillId="0" borderId="0" xfId="0" applyNumberFormat="1" applyFont="1" applyProtection="1">
      <alignment vertical="top"/>
      <protection locked="0"/>
    </xf>
    <xf numFmtId="0" fontId="15" fillId="0" borderId="4" xfId="0" applyFont="1" applyBorder="1" applyProtection="1">
      <alignment vertical="top"/>
      <protection locked="0"/>
    </xf>
    <xf numFmtId="0" fontId="15" fillId="0" borderId="4" xfId="0" applyFont="1" applyBorder="1" applyAlignment="1" applyProtection="1">
      <alignment horizontal="center" vertical="top"/>
      <protection locked="0"/>
    </xf>
    <xf numFmtId="0" fontId="16" fillId="0" borderId="0" xfId="0" applyFont="1" applyProtection="1">
      <alignment vertical="top"/>
      <protection locked="0"/>
    </xf>
    <xf numFmtId="164" fontId="17" fillId="0" borderId="0" xfId="2" applyNumberFormat="1" applyFont="1" applyFill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2" fillId="2" borderId="0" xfId="0" applyFont="1" applyFill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5" fillId="0" borderId="2" xfId="0" applyNumberFormat="1" applyFont="1" applyBorder="1" applyProtection="1">
      <alignment vertical="top"/>
      <protection locked="0"/>
    </xf>
    <xf numFmtId="164" fontId="9" fillId="0" borderId="0" xfId="0" applyNumberFormat="1" applyFont="1" applyAlignment="1" applyProtection="1">
      <alignment horizontal="left" vertical="top"/>
      <protection locked="0"/>
    </xf>
    <xf numFmtId="3" fontId="7" fillId="0" borderId="0" xfId="0" applyNumberFormat="1" applyFont="1" applyProtection="1">
      <alignment vertical="top"/>
      <protection locked="0"/>
    </xf>
    <xf numFmtId="164" fontId="1" fillId="0" borderId="5" xfId="0" applyNumberFormat="1" applyFont="1" applyBorder="1" applyProtection="1">
      <alignment vertical="top"/>
      <protection locked="0"/>
    </xf>
    <xf numFmtId="0" fontId="20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  <xf numFmtId="164" fontId="6" fillId="0" borderId="0" xfId="2" applyNumberFormat="1" applyFont="1" applyFill="1" applyAlignment="1" applyProtection="1">
      <alignment vertical="top"/>
      <protection locked="0"/>
    </xf>
    <xf numFmtId="164" fontId="13" fillId="0" borderId="0" xfId="0" applyNumberFormat="1" applyFont="1" applyProtection="1">
      <alignment vertical="top"/>
      <protection locked="0"/>
    </xf>
    <xf numFmtId="164" fontId="6" fillId="0" borderId="0" xfId="0" applyNumberFormat="1" applyFont="1" applyProtection="1">
      <alignment vertical="top"/>
      <protection locked="0"/>
    </xf>
    <xf numFmtId="164" fontId="5" fillId="0" borderId="5" xfId="0" applyNumberFormat="1" applyFont="1" applyBorder="1" applyProtection="1">
      <alignment vertical="top"/>
      <protection locked="0"/>
    </xf>
    <xf numFmtId="164" fontId="1" fillId="0" borderId="3" xfId="0" applyNumberFormat="1" applyFont="1" applyBorder="1" applyProtection="1">
      <alignment vertical="top"/>
      <protection locked="0"/>
    </xf>
    <xf numFmtId="0" fontId="1" fillId="0" borderId="4" xfId="0" applyFont="1" applyBorder="1" applyProtection="1">
      <alignment vertical="top"/>
      <protection locked="0"/>
    </xf>
    <xf numFmtId="0" fontId="2" fillId="0" borderId="4" xfId="0" applyFont="1" applyBorder="1" applyProtection="1">
      <alignment vertical="top"/>
      <protection locked="0"/>
    </xf>
    <xf numFmtId="164" fontId="6" fillId="0" borderId="0" xfId="2" applyNumberFormat="1" applyFont="1" applyFill="1" applyBorder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0" fontId="3" fillId="0" borderId="0" xfId="1" applyFont="1" applyProtection="1">
      <alignment vertical="top"/>
      <protection locked="0"/>
    </xf>
    <xf numFmtId="0" fontId="1" fillId="0" borderId="0" xfId="1" applyFont="1" applyProtection="1">
      <alignment vertical="top"/>
      <protection locked="0"/>
    </xf>
    <xf numFmtId="0" fontId="2" fillId="0" borderId="0" xfId="1" applyFont="1" applyProtection="1">
      <alignment vertical="top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top" wrapText="1"/>
      <protection locked="0"/>
    </xf>
    <xf numFmtId="0" fontId="5" fillId="0" borderId="0" xfId="1" applyFont="1" applyProtection="1">
      <alignment vertical="top"/>
      <protection locked="0"/>
    </xf>
    <xf numFmtId="164" fontId="5" fillId="0" borderId="6" xfId="1" applyNumberFormat="1" applyFont="1" applyBorder="1" applyProtection="1">
      <alignment vertical="top"/>
      <protection locked="0"/>
    </xf>
    <xf numFmtId="164" fontId="5" fillId="0" borderId="0" xfId="1" applyNumberFormat="1" applyFont="1" applyProtection="1">
      <alignment vertical="top"/>
      <protection locked="0"/>
    </xf>
    <xf numFmtId="0" fontId="13" fillId="0" borderId="0" xfId="1" applyFont="1" applyProtection="1">
      <alignment vertical="top"/>
      <protection locked="0"/>
    </xf>
    <xf numFmtId="164" fontId="8" fillId="0" borderId="0" xfId="1" applyNumberFormat="1" applyFont="1" applyProtection="1">
      <alignment vertical="top"/>
      <protection locked="0"/>
    </xf>
    <xf numFmtId="164" fontId="7" fillId="0" borderId="0" xfId="1" applyNumberFormat="1" applyFont="1" applyProtection="1">
      <alignment vertical="top"/>
      <protection locked="0"/>
    </xf>
    <xf numFmtId="164" fontId="2" fillId="0" borderId="7" xfId="1" applyNumberFormat="1" applyFont="1" applyBorder="1" applyProtection="1">
      <alignment vertical="top"/>
      <protection locked="0"/>
    </xf>
    <xf numFmtId="164" fontId="12" fillId="0" borderId="0" xfId="1" applyNumberFormat="1" applyFont="1" applyProtection="1">
      <alignment vertical="top"/>
      <protection locked="0"/>
    </xf>
    <xf numFmtId="164" fontId="1" fillId="0" borderId="0" xfId="1" applyNumberFormat="1" applyFont="1" applyProtection="1">
      <alignment vertical="top"/>
      <protection locked="0"/>
    </xf>
    <xf numFmtId="164" fontId="2" fillId="0" borderId="0" xfId="1" applyNumberFormat="1" applyFont="1" applyProtection="1">
      <alignment vertical="top"/>
      <protection locked="0"/>
    </xf>
    <xf numFmtId="0" fontId="15" fillId="0" borderId="4" xfId="1" applyFont="1" applyBorder="1" applyProtection="1">
      <alignment vertical="top"/>
      <protection locked="0"/>
    </xf>
    <xf numFmtId="0" fontId="1" fillId="0" borderId="4" xfId="1" applyFont="1" applyBorder="1" applyProtection="1">
      <alignment vertical="top"/>
      <protection locked="0"/>
    </xf>
    <xf numFmtId="0" fontId="2" fillId="0" borderId="4" xfId="1" applyFont="1" applyBorder="1" applyProtection="1">
      <alignment vertical="top"/>
      <protection locked="0"/>
    </xf>
    <xf numFmtId="0" fontId="3" fillId="0" borderId="0" xfId="6" applyFont="1" applyProtection="1">
      <alignment vertical="top"/>
      <protection locked="0"/>
    </xf>
    <xf numFmtId="0" fontId="1" fillId="0" borderId="0" xfId="6" applyFont="1" applyProtection="1">
      <alignment vertical="top"/>
      <protection locked="0"/>
    </xf>
    <xf numFmtId="0" fontId="2" fillId="0" borderId="0" xfId="6" applyFont="1" applyProtection="1">
      <alignment vertical="top"/>
      <protection locked="0"/>
    </xf>
    <xf numFmtId="164" fontId="2" fillId="0" borderId="0" xfId="6" applyNumberFormat="1" applyFont="1" applyProtection="1">
      <alignment vertical="top"/>
      <protection locked="0"/>
    </xf>
    <xf numFmtId="0" fontId="3" fillId="0" borderId="1" xfId="6" applyFont="1" applyBorder="1" applyAlignment="1" applyProtection="1">
      <alignment horizontal="center"/>
      <protection locked="0"/>
    </xf>
    <xf numFmtId="0" fontId="3" fillId="0" borderId="2" xfId="6" applyFont="1" applyBorder="1" applyAlignment="1" applyProtection="1">
      <alignment horizontal="center" vertical="top" wrapText="1"/>
      <protection locked="0"/>
    </xf>
    <xf numFmtId="0" fontId="5" fillId="0" borderId="0" xfId="6" applyFont="1" applyProtection="1">
      <alignment vertical="top"/>
      <protection locked="0"/>
    </xf>
    <xf numFmtId="0" fontId="2" fillId="0" borderId="0" xfId="6" applyFont="1" applyAlignment="1" applyProtection="1">
      <alignment horizontal="center" vertical="top"/>
      <protection locked="0"/>
    </xf>
    <xf numFmtId="0" fontId="13" fillId="0" borderId="0" xfId="6" applyFont="1" applyProtection="1">
      <alignment vertical="top"/>
      <protection locked="0"/>
    </xf>
    <xf numFmtId="164" fontId="8" fillId="0" borderId="0" xfId="6" applyNumberFormat="1" applyFont="1" applyProtection="1">
      <alignment vertical="top"/>
      <protection locked="0"/>
    </xf>
    <xf numFmtId="164" fontId="7" fillId="0" borderId="0" xfId="6" applyNumberFormat="1" applyFont="1" applyProtection="1">
      <alignment vertical="top"/>
      <protection locked="0"/>
    </xf>
    <xf numFmtId="164" fontId="5" fillId="0" borderId="2" xfId="6" applyNumberFormat="1" applyFont="1" applyBorder="1" applyProtection="1">
      <alignment vertical="top"/>
      <protection locked="0"/>
    </xf>
    <xf numFmtId="164" fontId="12" fillId="0" borderId="0" xfId="6" applyNumberFormat="1" applyFont="1" applyProtection="1">
      <alignment vertical="top"/>
      <protection locked="0"/>
    </xf>
    <xf numFmtId="164" fontId="5" fillId="0" borderId="0" xfId="6" applyNumberFormat="1" applyFont="1" applyProtection="1">
      <alignment vertical="top"/>
      <protection locked="0"/>
    </xf>
    <xf numFmtId="164" fontId="2" fillId="0" borderId="5" xfId="6" applyNumberFormat="1" applyFont="1" applyBorder="1" applyProtection="1">
      <alignment vertical="top"/>
      <protection locked="0"/>
    </xf>
    <xf numFmtId="0" fontId="6" fillId="0" borderId="0" xfId="6" applyFont="1" applyProtection="1">
      <alignment vertical="top"/>
      <protection locked="0"/>
    </xf>
    <xf numFmtId="164" fontId="2" fillId="0" borderId="3" xfId="6" applyNumberFormat="1" applyFont="1" applyBorder="1" applyProtection="1">
      <alignment vertical="top"/>
      <protection locked="0"/>
    </xf>
    <xf numFmtId="0" fontId="15" fillId="0" borderId="4" xfId="6" applyFont="1" applyBorder="1" applyProtection="1">
      <alignment vertical="top"/>
      <protection locked="0"/>
    </xf>
    <xf numFmtId="0" fontId="1" fillId="0" borderId="4" xfId="6" applyFont="1" applyBorder="1" applyProtection="1">
      <alignment vertical="top"/>
      <protection locked="0"/>
    </xf>
    <xf numFmtId="0" fontId="2" fillId="0" borderId="4" xfId="6" applyFont="1" applyBorder="1" applyProtection="1">
      <alignment vertical="top"/>
      <protection locked="0"/>
    </xf>
    <xf numFmtId="0" fontId="0" fillId="0" borderId="0" xfId="0">
      <alignment vertical="top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3" fillId="0" borderId="0" xfId="1" applyFont="1" applyProtection="1">
      <alignment vertical="top"/>
      <protection locked="0"/>
    </xf>
    <xf numFmtId="0" fontId="3" fillId="0" borderId="2" xfId="1" applyFont="1" applyBorder="1" applyAlignment="1" applyProtection="1">
      <alignment horizontal="center" vertical="top" wrapText="1"/>
      <protection locked="0"/>
    </xf>
    <xf numFmtId="164" fontId="5" fillId="0" borderId="0" xfId="1" applyNumberFormat="1" applyFont="1" applyProtection="1">
      <alignment vertical="top"/>
      <protection locked="0"/>
    </xf>
    <xf numFmtId="0" fontId="4" fillId="0" borderId="0" xfId="6">
      <alignment vertical="top"/>
    </xf>
    <xf numFmtId="164" fontId="5" fillId="0" borderId="2" xfId="1" applyNumberFormat="1" applyFont="1" applyBorder="1" applyProtection="1">
      <alignment vertical="top"/>
      <protection locked="0"/>
    </xf>
    <xf numFmtId="43" fontId="9" fillId="0" borderId="0" xfId="7" applyFont="1" applyAlignment="1" applyProtection="1">
      <alignment vertical="top"/>
      <protection locked="0"/>
    </xf>
    <xf numFmtId="164" fontId="5" fillId="0" borderId="3" xfId="1" applyNumberFormat="1" applyFont="1" applyBorder="1" applyProtection="1">
      <alignment vertical="top"/>
      <protection locked="0"/>
    </xf>
  </cellXfs>
  <cellStyles count="8">
    <cellStyle name="Hiperlink 2" xfId="5" xr:uid="{E7C32663-E24F-4AAB-AB11-115453967C2C}"/>
    <cellStyle name="Normal" xfId="0" builtinId="0"/>
    <cellStyle name="Normal 3" xfId="6" xr:uid="{E6B27252-6D4E-47B1-8154-AF55CB29849B}"/>
    <cellStyle name="Normal 4" xfId="1" xr:uid="{D6C627DC-3495-4DF6-9187-EFBF8FC973E5}"/>
    <cellStyle name="Porcentagem 2" xfId="4" xr:uid="{42FD511F-E34C-4ADA-BEE3-804E456A757F}"/>
    <cellStyle name="Vírgula 2" xfId="3" xr:uid="{941D99FD-C224-4927-9258-5D87EB809E6E}"/>
    <cellStyle name="Vírgula 3" xfId="2" xr:uid="{18DA2E5A-38D6-40D5-BF3D-5A766E952923}"/>
    <cellStyle name="Vírgula 3 2" xfId="7" xr:uid="{FB8E4781-C450-4E7B-B0BB-AAF6F6F250EC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2</xdr:row>
      <xdr:rowOff>19051</xdr:rowOff>
    </xdr:from>
    <xdr:to>
      <xdr:col>17</xdr:col>
      <xdr:colOff>1045845</xdr:colOff>
      <xdr:row>6</xdr:row>
      <xdr:rowOff>19051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8BA86D-7EF3-4404-97D0-4408DD5C2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5700" y="342901"/>
          <a:ext cx="103632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</xdr:row>
      <xdr:rowOff>38101</xdr:rowOff>
    </xdr:from>
    <xdr:to>
      <xdr:col>7</xdr:col>
      <xdr:colOff>1026795</xdr:colOff>
      <xdr:row>5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24CEA1-F627-420F-B026-5413140F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200026"/>
          <a:ext cx="103632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</xdr:row>
      <xdr:rowOff>38101</xdr:rowOff>
    </xdr:from>
    <xdr:to>
      <xdr:col>11</xdr:col>
      <xdr:colOff>1045845</xdr:colOff>
      <xdr:row>5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47E794-0040-4B5E-BD53-1B976DD3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200026"/>
          <a:ext cx="1036320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19051</xdr:rowOff>
    </xdr:from>
    <xdr:to>
      <xdr:col>7</xdr:col>
      <xdr:colOff>1036320</xdr:colOff>
      <xdr:row>6</xdr:row>
      <xdr:rowOff>19051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32AE3B-6CE0-4307-9E3C-0EC507DF9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342901"/>
          <a:ext cx="1036320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0</xdr:row>
      <xdr:rowOff>95250</xdr:rowOff>
    </xdr:from>
    <xdr:to>
      <xdr:col>8</xdr:col>
      <xdr:colOff>36195</xdr:colOff>
      <xdr:row>3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82DD0B-B795-4419-B0DB-676EFE7D6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95250"/>
          <a:ext cx="1036320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FIN\CCONT\2020\TRIMESTRAL\1&#186;%20trimestre%202020\Andreia\Final\Base%20Tabelas%20DFs%20aap%2022,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s DRE 1"/>
      <sheetName val="Plan1"/>
      <sheetName val="Tabelas DRE"/>
      <sheetName val="Outras tabelas"/>
      <sheetName val="2019"/>
      <sheetName val="ARRED"/>
      <sheetName val="BP 1 trim v1"/>
      <sheetName val="DRE"/>
      <sheetName val="DFC "/>
      <sheetName val="DMPL"/>
      <sheetName val=" Tabelas BP 2"/>
      <sheetName val=" Tabelas BP"/>
      <sheetName val=" Tabelas DRE"/>
      <sheetName val="tabela provisões "/>
      <sheetName val="outras tabelas 1º TRIM."/>
      <sheetName val="outras tabelas 1º TRIM. (2)"/>
      <sheetName val="outras tabelas 2º TRIM."/>
      <sheetName val="Tabelas DFC"/>
      <sheetName val="Plan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68">
          <cell r="D368">
            <v>658772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BF6D8-9854-4D91-AE6C-2BF213D59430}">
  <sheetPr>
    <tabColor theme="1" tint="0.249977111117893"/>
    <pageSetUpPr fitToPage="1"/>
  </sheetPr>
  <dimension ref="B1:R40"/>
  <sheetViews>
    <sheetView showGridLines="0" zoomScale="85" zoomScaleNormal="85" workbookViewId="0">
      <selection sqref="A1:R39"/>
    </sheetView>
  </sheetViews>
  <sheetFormatPr defaultRowHeight="12.75" x14ac:dyDescent="0.25"/>
  <cols>
    <col min="1" max="1" width="5" style="3" customWidth="1"/>
    <col min="2" max="2" width="3.42578125" style="1" customWidth="1"/>
    <col min="3" max="3" width="4.85546875" style="1" customWidth="1"/>
    <col min="4" max="4" width="34.42578125" style="1" customWidth="1"/>
    <col min="5" max="5" width="6.85546875" style="2" customWidth="1"/>
    <col min="6" max="6" width="2.85546875" style="1" customWidth="1"/>
    <col min="7" max="7" width="16.42578125" style="3" customWidth="1"/>
    <col min="8" max="8" width="3.5703125" style="3" customWidth="1"/>
    <col min="9" max="9" width="16.42578125" style="3" customWidth="1"/>
    <col min="10" max="10" width="3.28515625" style="3" customWidth="1"/>
    <col min="11" max="11" width="3.42578125" style="3" customWidth="1"/>
    <col min="12" max="12" width="4.85546875" style="3" customWidth="1"/>
    <col min="13" max="13" width="34.42578125" style="3" customWidth="1"/>
    <col min="14" max="14" width="6.85546875" style="4" customWidth="1"/>
    <col min="15" max="15" width="2.85546875" style="3" customWidth="1"/>
    <col min="16" max="16" width="16.42578125" style="3" customWidth="1"/>
    <col min="17" max="17" width="3.5703125" style="3" customWidth="1"/>
    <col min="18" max="18" width="16.42578125" style="3" customWidth="1"/>
    <col min="19" max="16384" width="9.140625" style="3"/>
  </cols>
  <sheetData>
    <row r="1" spans="2:18" x14ac:dyDescent="0.25">
      <c r="P1" s="47"/>
      <c r="Q1" s="47"/>
      <c r="R1" s="47"/>
    </row>
    <row r="3" spans="2:18" x14ac:dyDescent="0.25">
      <c r="B3" s="5" t="s">
        <v>0</v>
      </c>
    </row>
    <row r="4" spans="2:18" x14ac:dyDescent="0.25">
      <c r="B4" s="5" t="s">
        <v>1</v>
      </c>
    </row>
    <row r="8" spans="2:18" x14ac:dyDescent="0.2">
      <c r="E8" s="6" t="s">
        <v>2</v>
      </c>
      <c r="F8" s="7"/>
      <c r="G8" s="8">
        <v>43921</v>
      </c>
      <c r="H8" s="5"/>
      <c r="I8" s="8">
        <v>43830</v>
      </c>
      <c r="J8" s="9"/>
      <c r="K8" s="1"/>
      <c r="L8" s="1"/>
      <c r="M8" s="1"/>
      <c r="N8" s="6" t="s">
        <v>2</v>
      </c>
      <c r="O8" s="7"/>
      <c r="P8" s="8">
        <v>43921</v>
      </c>
      <c r="Q8" s="5"/>
      <c r="R8" s="8">
        <v>43830</v>
      </c>
    </row>
    <row r="9" spans="2:18" x14ac:dyDescent="0.25">
      <c r="K9" s="1"/>
      <c r="L9" s="1"/>
      <c r="M9" s="1"/>
      <c r="N9" s="2"/>
      <c r="O9" s="1"/>
    </row>
    <row r="10" spans="2:18" x14ac:dyDescent="0.25">
      <c r="B10" s="10" t="s">
        <v>3</v>
      </c>
      <c r="K10" s="10" t="s">
        <v>4</v>
      </c>
      <c r="L10" s="1"/>
      <c r="M10" s="1"/>
      <c r="N10" s="2"/>
      <c r="O10" s="1"/>
    </row>
    <row r="11" spans="2:18" x14ac:dyDescent="0.25">
      <c r="B11" s="11"/>
      <c r="K11" s="11"/>
      <c r="L11" s="1"/>
      <c r="M11" s="1"/>
      <c r="N11" s="2"/>
      <c r="O11" s="1"/>
    </row>
    <row r="12" spans="2:18" x14ac:dyDescent="0.25">
      <c r="B12" s="12" t="s">
        <v>5</v>
      </c>
      <c r="K12" s="12" t="s">
        <v>5</v>
      </c>
      <c r="L12" s="1"/>
      <c r="M12" s="1"/>
      <c r="N12" s="2"/>
      <c r="O12" s="1"/>
    </row>
    <row r="13" spans="2:18" x14ac:dyDescent="0.25">
      <c r="B13" s="12"/>
      <c r="K13" s="12"/>
      <c r="L13" s="1"/>
      <c r="M13" s="1"/>
      <c r="N13" s="2"/>
      <c r="O13" s="1"/>
    </row>
    <row r="14" spans="2:18" x14ac:dyDescent="0.25">
      <c r="C14" s="13" t="s">
        <v>6</v>
      </c>
      <c r="D14" s="13"/>
      <c r="E14" s="14">
        <v>4</v>
      </c>
      <c r="F14" s="13"/>
      <c r="G14" s="15">
        <v>26716932</v>
      </c>
      <c r="H14" s="16"/>
      <c r="I14" s="15">
        <v>26677566</v>
      </c>
      <c r="J14" s="17"/>
      <c r="K14" s="1"/>
      <c r="L14" s="13" t="s">
        <v>7</v>
      </c>
      <c r="M14" s="13"/>
      <c r="N14" s="14"/>
      <c r="O14" s="14">
        <v>14</v>
      </c>
      <c r="P14" s="15">
        <v>4625702</v>
      </c>
      <c r="Q14" s="16"/>
      <c r="R14" s="15">
        <v>4301090</v>
      </c>
    </row>
    <row r="15" spans="2:18" x14ac:dyDescent="0.25">
      <c r="C15" s="13" t="s">
        <v>8</v>
      </c>
      <c r="D15" s="13"/>
      <c r="E15" s="14">
        <v>5</v>
      </c>
      <c r="F15" s="13"/>
      <c r="G15" s="15">
        <v>12706426</v>
      </c>
      <c r="H15" s="16"/>
      <c r="I15" s="15">
        <v>12706426</v>
      </c>
      <c r="J15" s="17"/>
      <c r="K15" s="1"/>
      <c r="L15" s="13" t="s">
        <v>9</v>
      </c>
      <c r="M15" s="13"/>
      <c r="N15" s="14"/>
      <c r="O15" s="14">
        <v>15</v>
      </c>
      <c r="P15" s="15">
        <v>413503</v>
      </c>
      <c r="Q15" s="16"/>
      <c r="R15" s="15">
        <v>84663</v>
      </c>
    </row>
    <row r="16" spans="2:18" x14ac:dyDescent="0.25">
      <c r="C16" s="13" t="s">
        <v>10</v>
      </c>
      <c r="D16" s="13"/>
      <c r="E16" s="14">
        <v>6</v>
      </c>
      <c r="F16" s="13"/>
      <c r="G16" s="15">
        <v>13290134</v>
      </c>
      <c r="H16" s="16"/>
      <c r="I16" s="15">
        <v>13290134</v>
      </c>
      <c r="J16" s="17"/>
      <c r="K16" s="1"/>
      <c r="L16" s="13" t="s">
        <v>11</v>
      </c>
      <c r="M16" s="13"/>
      <c r="N16" s="14"/>
      <c r="O16" s="14">
        <v>16</v>
      </c>
      <c r="P16" s="15">
        <v>1373814</v>
      </c>
      <c r="Q16" s="16"/>
      <c r="R16" s="15">
        <f>96815</f>
        <v>96815</v>
      </c>
    </row>
    <row r="17" spans="2:18" x14ac:dyDescent="0.25">
      <c r="C17" s="13" t="s">
        <v>12</v>
      </c>
      <c r="D17" s="13"/>
      <c r="E17" s="14">
        <v>7</v>
      </c>
      <c r="F17" s="13"/>
      <c r="G17" s="15">
        <v>174966</v>
      </c>
      <c r="H17" s="16"/>
      <c r="I17" s="15">
        <v>623102</v>
      </c>
      <c r="J17" s="17"/>
      <c r="K17" s="1"/>
      <c r="L17" s="13" t="s">
        <v>13</v>
      </c>
      <c r="M17" s="13"/>
      <c r="N17" s="14"/>
      <c r="O17" s="14">
        <v>17</v>
      </c>
      <c r="P17" s="15">
        <v>6746</v>
      </c>
      <c r="Q17" s="16"/>
      <c r="R17" s="15">
        <v>482155</v>
      </c>
    </row>
    <row r="18" spans="2:18" x14ac:dyDescent="0.25">
      <c r="C18" s="13" t="s">
        <v>14</v>
      </c>
      <c r="D18" s="13"/>
      <c r="E18" s="14">
        <v>8</v>
      </c>
      <c r="F18" s="13"/>
      <c r="G18" s="15">
        <v>232753</v>
      </c>
      <c r="H18" s="16"/>
      <c r="I18" s="15">
        <v>259682</v>
      </c>
      <c r="J18" s="17"/>
      <c r="K18" s="1"/>
      <c r="L18" s="18"/>
      <c r="M18" s="19"/>
      <c r="N18" s="20"/>
      <c r="O18" s="20"/>
      <c r="P18" s="21"/>
      <c r="Q18" s="22"/>
      <c r="R18" s="21"/>
    </row>
    <row r="19" spans="2:18" x14ac:dyDescent="0.25">
      <c r="C19" s="13" t="s">
        <v>15</v>
      </c>
      <c r="D19" s="13"/>
      <c r="E19" s="14">
        <v>9</v>
      </c>
      <c r="F19" s="13"/>
      <c r="G19" s="15">
        <v>557740</v>
      </c>
      <c r="H19" s="16"/>
      <c r="I19" s="15">
        <v>541289</v>
      </c>
      <c r="J19" s="17"/>
      <c r="K19" s="10" t="s">
        <v>16</v>
      </c>
      <c r="L19" s="1"/>
      <c r="M19" s="1"/>
      <c r="N19" s="2"/>
      <c r="O19" s="2"/>
      <c r="P19" s="23">
        <v>6419765</v>
      </c>
      <c r="Q19" s="24"/>
      <c r="R19" s="23">
        <f>SUM(R14:R18)</f>
        <v>4964723</v>
      </c>
    </row>
    <row r="20" spans="2:18" x14ac:dyDescent="0.25">
      <c r="C20" s="13" t="s">
        <v>17</v>
      </c>
      <c r="D20" s="13"/>
      <c r="E20" s="14">
        <v>10</v>
      </c>
      <c r="F20" s="13"/>
      <c r="G20" s="15">
        <v>80822</v>
      </c>
      <c r="H20" s="16"/>
      <c r="I20" s="15">
        <v>85299</v>
      </c>
      <c r="J20" s="17"/>
      <c r="K20" s="1"/>
      <c r="L20" s="18"/>
      <c r="M20" s="18"/>
      <c r="N20" s="20"/>
      <c r="O20" s="20"/>
      <c r="P20" s="21"/>
      <c r="Q20" s="22"/>
      <c r="R20" s="21"/>
    </row>
    <row r="21" spans="2:18" x14ac:dyDescent="0.25">
      <c r="C21" s="13" t="s">
        <v>18</v>
      </c>
      <c r="D21" s="13"/>
      <c r="E21" s="14">
        <v>11</v>
      </c>
      <c r="F21" s="13"/>
      <c r="G21" s="15">
        <v>96177</v>
      </c>
      <c r="H21" s="16"/>
      <c r="I21" s="15">
        <v>77206</v>
      </c>
      <c r="J21" s="17"/>
      <c r="K21" s="10" t="s">
        <v>19</v>
      </c>
      <c r="L21" s="1"/>
      <c r="M21" s="1"/>
      <c r="N21" s="2"/>
      <c r="O21" s="2"/>
      <c r="P21" s="22"/>
      <c r="Q21" s="22"/>
      <c r="R21" s="22"/>
    </row>
    <row r="22" spans="2:18" x14ac:dyDescent="0.25">
      <c r="C22" s="18"/>
      <c r="D22" s="18"/>
      <c r="E22" s="20"/>
      <c r="F22" s="18"/>
      <c r="G22" s="21"/>
      <c r="H22" s="22"/>
      <c r="I22" s="21"/>
      <c r="J22" s="17"/>
      <c r="K22" s="10"/>
      <c r="L22" s="1"/>
      <c r="M22" s="1"/>
      <c r="N22" s="2"/>
      <c r="O22" s="2"/>
      <c r="P22" s="22"/>
      <c r="Q22" s="22"/>
      <c r="R22" s="22"/>
    </row>
    <row r="23" spans="2:18" x14ac:dyDescent="0.25">
      <c r="B23" s="10" t="s">
        <v>16</v>
      </c>
      <c r="G23" s="25">
        <v>53855950</v>
      </c>
      <c r="H23" s="24"/>
      <c r="I23" s="23">
        <f>SUM(I14:I22)</f>
        <v>54260704</v>
      </c>
      <c r="J23" s="17"/>
      <c r="K23" s="10"/>
      <c r="L23" s="26" t="s">
        <v>20</v>
      </c>
      <c r="M23" s="27"/>
      <c r="N23" s="28"/>
      <c r="O23" s="14">
        <v>18</v>
      </c>
      <c r="P23" s="29">
        <v>1044981</v>
      </c>
      <c r="Q23" s="16"/>
      <c r="R23" s="29">
        <v>1044981</v>
      </c>
    </row>
    <row r="24" spans="2:18" x14ac:dyDescent="0.25">
      <c r="J24" s="30"/>
      <c r="K24" s="10"/>
      <c r="L24" s="31"/>
      <c r="M24" s="18"/>
      <c r="N24" s="2"/>
      <c r="O24" s="2"/>
      <c r="P24" s="32"/>
      <c r="Q24" s="22"/>
      <c r="R24" s="32"/>
    </row>
    <row r="25" spans="2:18" x14ac:dyDescent="0.25">
      <c r="G25" s="22"/>
      <c r="H25" s="22"/>
      <c r="I25" s="22"/>
      <c r="K25" s="10" t="s">
        <v>21</v>
      </c>
      <c r="L25" s="1"/>
      <c r="M25" s="1"/>
      <c r="N25" s="2"/>
      <c r="O25" s="2"/>
      <c r="P25" s="23">
        <v>1044981</v>
      </c>
      <c r="Q25" s="22"/>
      <c r="R25" s="23">
        <f>SUM(R21:R24)</f>
        <v>1044981</v>
      </c>
    </row>
    <row r="26" spans="2:18" x14ac:dyDescent="0.25">
      <c r="B26" s="10" t="s">
        <v>19</v>
      </c>
      <c r="G26" s="22"/>
      <c r="H26" s="22"/>
      <c r="I26" s="22"/>
      <c r="K26" s="10"/>
      <c r="L26" s="1"/>
      <c r="M26" s="1"/>
      <c r="N26" s="2"/>
      <c r="O26" s="2"/>
      <c r="P26" s="22"/>
      <c r="Q26" s="22"/>
      <c r="R26" s="22"/>
    </row>
    <row r="27" spans="2:18" x14ac:dyDescent="0.25">
      <c r="B27" s="10"/>
      <c r="C27" s="26"/>
      <c r="G27" s="22"/>
      <c r="H27" s="22"/>
      <c r="I27" s="22"/>
      <c r="K27" s="10"/>
      <c r="O27" s="4"/>
      <c r="P27" s="22"/>
      <c r="Q27" s="22"/>
      <c r="R27" s="22"/>
    </row>
    <row r="28" spans="2:18" x14ac:dyDescent="0.25">
      <c r="B28" s="33"/>
      <c r="D28" s="13"/>
      <c r="E28" s="14"/>
      <c r="F28" s="13"/>
      <c r="G28" s="15"/>
      <c r="I28" s="29"/>
      <c r="K28" s="10" t="s">
        <v>22</v>
      </c>
      <c r="L28" s="1"/>
      <c r="M28" s="1"/>
      <c r="N28" s="2"/>
      <c r="O28" s="2"/>
      <c r="P28" s="22"/>
      <c r="Q28" s="22"/>
      <c r="R28" s="22"/>
    </row>
    <row r="29" spans="2:18" x14ac:dyDescent="0.25">
      <c r="B29" s="27"/>
      <c r="C29" s="26" t="s">
        <v>23</v>
      </c>
      <c r="D29" s="26"/>
      <c r="E29" s="34">
        <v>12</v>
      </c>
      <c r="F29" s="26"/>
      <c r="G29" s="29">
        <v>2603315</v>
      </c>
      <c r="H29" s="16"/>
      <c r="I29" s="29">
        <v>2767442</v>
      </c>
      <c r="K29" s="10"/>
      <c r="O29" s="4"/>
      <c r="P29" s="22"/>
      <c r="Q29" s="22"/>
      <c r="R29" s="22"/>
    </row>
    <row r="30" spans="2:18" x14ac:dyDescent="0.25">
      <c r="B30" s="27"/>
      <c r="C30" s="26" t="s">
        <v>24</v>
      </c>
      <c r="D30" s="26"/>
      <c r="E30" s="34">
        <v>13</v>
      </c>
      <c r="F30" s="26"/>
      <c r="G30" s="29">
        <v>35400093</v>
      </c>
      <c r="H30" s="16"/>
      <c r="I30" s="29">
        <v>33217264</v>
      </c>
      <c r="J30" s="35"/>
      <c r="K30" s="10"/>
      <c r="L30" s="26" t="s">
        <v>25</v>
      </c>
      <c r="M30" s="27"/>
      <c r="N30" s="28"/>
      <c r="O30" s="14">
        <v>19</v>
      </c>
      <c r="P30" s="36">
        <v>98701677</v>
      </c>
      <c r="Q30" s="16"/>
      <c r="R30" s="29">
        <v>98701677</v>
      </c>
    </row>
    <row r="31" spans="2:18" x14ac:dyDescent="0.25">
      <c r="C31" s="31"/>
      <c r="D31" s="31"/>
      <c r="E31" s="37"/>
      <c r="F31" s="31"/>
      <c r="G31" s="32"/>
      <c r="H31" s="22"/>
      <c r="I31" s="32"/>
      <c r="J31" s="35"/>
      <c r="K31" s="1"/>
      <c r="L31" s="26" t="s">
        <v>26</v>
      </c>
      <c r="M31" s="26"/>
      <c r="N31" s="34"/>
      <c r="O31" s="14">
        <v>20</v>
      </c>
      <c r="P31" s="36">
        <v>16352962</v>
      </c>
      <c r="Q31" s="16"/>
      <c r="R31" s="29">
        <v>14695573</v>
      </c>
    </row>
    <row r="32" spans="2:18" x14ac:dyDescent="0.25">
      <c r="B32" s="10" t="s">
        <v>21</v>
      </c>
      <c r="G32" s="23">
        <v>38003408</v>
      </c>
      <c r="H32" s="22"/>
      <c r="I32" s="23">
        <f>SUM(I28:I30)</f>
        <v>35984706</v>
      </c>
      <c r="J32" s="38"/>
      <c r="K32" s="1"/>
      <c r="L32" s="26" t="s">
        <v>27</v>
      </c>
      <c r="M32" s="26"/>
      <c r="N32" s="34"/>
      <c r="O32" s="14">
        <v>19</v>
      </c>
      <c r="P32" s="36">
        <v>-30660027</v>
      </c>
      <c r="Q32" s="16"/>
      <c r="R32" s="29">
        <v>-29161544</v>
      </c>
    </row>
    <row r="33" spans="2:18" x14ac:dyDescent="0.25">
      <c r="J33" s="38"/>
      <c r="K33" s="1"/>
      <c r="L33" s="31"/>
      <c r="M33" s="31"/>
      <c r="N33" s="37"/>
      <c r="O33" s="37"/>
      <c r="P33" s="32"/>
      <c r="Q33" s="22"/>
      <c r="R33" s="32"/>
    </row>
    <row r="34" spans="2:18" x14ac:dyDescent="0.25">
      <c r="J34" s="35"/>
      <c r="K34" s="10" t="s">
        <v>28</v>
      </c>
      <c r="L34" s="1"/>
      <c r="M34" s="1"/>
      <c r="N34" s="2"/>
      <c r="O34" s="2"/>
      <c r="P34" s="23">
        <v>84394612</v>
      </c>
      <c r="Q34" s="22"/>
      <c r="R34" s="23">
        <f>SUM(R30:R33)</f>
        <v>84235706</v>
      </c>
    </row>
    <row r="35" spans="2:18" x14ac:dyDescent="0.25">
      <c r="J35" s="39"/>
      <c r="O35" s="4"/>
    </row>
    <row r="36" spans="2:18" x14ac:dyDescent="0.25">
      <c r="G36" s="22"/>
      <c r="H36" s="22"/>
      <c r="I36" s="22"/>
      <c r="K36" s="1"/>
      <c r="L36" s="1"/>
      <c r="M36" s="1"/>
      <c r="N36" s="2"/>
      <c r="O36" s="2"/>
      <c r="P36" s="22"/>
      <c r="Q36" s="22"/>
      <c r="R36" s="22"/>
    </row>
    <row r="37" spans="2:18" ht="13.5" thickBot="1" x14ac:dyDescent="0.3">
      <c r="B37" s="10" t="s">
        <v>29</v>
      </c>
      <c r="G37" s="40">
        <v>91859358</v>
      </c>
      <c r="H37" s="22"/>
      <c r="I37" s="40">
        <f>SUM(I23,I32)</f>
        <v>90245410</v>
      </c>
      <c r="J37" s="41"/>
      <c r="K37" s="10" t="s">
        <v>30</v>
      </c>
      <c r="L37" s="1"/>
      <c r="M37" s="1"/>
      <c r="N37" s="2"/>
      <c r="O37" s="1"/>
      <c r="P37" s="40">
        <v>91859358</v>
      </c>
      <c r="Q37" s="22"/>
      <c r="R37" s="40">
        <f>SUM(R19,R25,R34)</f>
        <v>90245410</v>
      </c>
    </row>
    <row r="38" spans="2:18" ht="18" customHeight="1" thickTop="1" x14ac:dyDescent="0.25"/>
    <row r="39" spans="2:18" x14ac:dyDescent="0.25">
      <c r="B39" s="42" t="s">
        <v>31</v>
      </c>
      <c r="C39" s="42"/>
      <c r="D39" s="42"/>
      <c r="E39" s="43"/>
      <c r="F39" s="42"/>
      <c r="G39" s="42"/>
      <c r="H39" s="42"/>
      <c r="I39" s="42"/>
      <c r="J39" s="42"/>
      <c r="K39" s="42"/>
      <c r="L39" s="42"/>
      <c r="M39" s="42"/>
      <c r="N39" s="43"/>
      <c r="O39" s="42"/>
      <c r="P39" s="42"/>
      <c r="Q39" s="42"/>
      <c r="R39" s="42"/>
    </row>
    <row r="40" spans="2:18" ht="15.75" x14ac:dyDescent="0.25">
      <c r="J40" s="44"/>
      <c r="K40" s="44"/>
      <c r="L40" s="44"/>
      <c r="M40" s="45"/>
      <c r="N40" s="46"/>
    </row>
  </sheetData>
  <pageMargins left="0.51181102362204722" right="0.51181102362204722" top="0.78740157480314965" bottom="0.78740157480314965" header="0.31496062992125984" footer="0.31496062992125984"/>
  <pageSetup paperSize="9" scale="73" orientation="landscape" r:id="rId1"/>
  <ignoredErrors>
    <ignoredError sqref="I23:R38 R16:R1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4E93-F8EA-4A28-8E98-2F98149E4210}">
  <sheetPr>
    <tabColor theme="1" tint="0.249977111117893"/>
    <pageSetUpPr fitToPage="1"/>
  </sheetPr>
  <dimension ref="B3:H42"/>
  <sheetViews>
    <sheetView showGridLines="0" zoomScale="85" zoomScaleNormal="85" workbookViewId="0">
      <selection sqref="A1:H42"/>
    </sheetView>
  </sheetViews>
  <sheetFormatPr defaultRowHeight="12.75" x14ac:dyDescent="0.25"/>
  <cols>
    <col min="1" max="1" width="9.140625" style="3"/>
    <col min="2" max="2" width="4.85546875" style="1" customWidth="1"/>
    <col min="3" max="3" width="45.140625" style="1" customWidth="1"/>
    <col min="4" max="4" width="9.140625" style="1" customWidth="1"/>
    <col min="5" max="5" width="6.7109375" style="1" customWidth="1"/>
    <col min="6" max="6" width="16" style="3" customWidth="1"/>
    <col min="7" max="7" width="3.28515625" style="3" customWidth="1"/>
    <col min="8" max="8" width="16" style="3" customWidth="1"/>
    <col min="9" max="16384" width="9.140625" style="3"/>
  </cols>
  <sheetData>
    <row r="3" spans="2:8" x14ac:dyDescent="0.25">
      <c r="B3" s="5" t="s">
        <v>0</v>
      </c>
    </row>
    <row r="4" spans="2:8" x14ac:dyDescent="0.25">
      <c r="B4" s="5" t="s">
        <v>32</v>
      </c>
    </row>
    <row r="5" spans="2:8" x14ac:dyDescent="0.25">
      <c r="B5" s="5"/>
    </row>
    <row r="7" spans="2:8" ht="25.5" x14ac:dyDescent="0.2">
      <c r="D7" s="6" t="s">
        <v>2</v>
      </c>
      <c r="E7" s="5"/>
      <c r="F7" s="48" t="s">
        <v>33</v>
      </c>
      <c r="G7" s="5"/>
      <c r="H7" s="48" t="s">
        <v>34</v>
      </c>
    </row>
    <row r="9" spans="2:8" ht="15" x14ac:dyDescent="0.25">
      <c r="B9" s="13" t="s">
        <v>35</v>
      </c>
      <c r="C9" s="27"/>
      <c r="D9"/>
      <c r="E9" s="27"/>
      <c r="F9" s="15">
        <v>248814</v>
      </c>
      <c r="G9" s="16"/>
      <c r="H9" s="15">
        <v>200257</v>
      </c>
    </row>
    <row r="10" spans="2:8" ht="15" x14ac:dyDescent="0.25">
      <c r="B10" s="13" t="s">
        <v>36</v>
      </c>
      <c r="C10" s="27"/>
      <c r="D10"/>
      <c r="E10" s="27"/>
      <c r="F10" s="15">
        <v>-210649</v>
      </c>
      <c r="G10" s="16"/>
      <c r="H10" s="15">
        <v>-177106</v>
      </c>
    </row>
    <row r="11" spans="2:8" x14ac:dyDescent="0.25">
      <c r="B11" s="10" t="s">
        <v>37</v>
      </c>
      <c r="D11" s="14">
        <v>21</v>
      </c>
      <c r="F11" s="49">
        <f>SUM(F9:F10)</f>
        <v>38165</v>
      </c>
      <c r="G11" s="22"/>
      <c r="H11" s="49">
        <f>SUM(H9:H10)</f>
        <v>23151</v>
      </c>
    </row>
    <row r="12" spans="2:8" x14ac:dyDescent="0.25">
      <c r="B12" s="11"/>
      <c r="F12" s="22"/>
      <c r="G12" s="22"/>
      <c r="H12" s="15"/>
    </row>
    <row r="13" spans="2:8" x14ac:dyDescent="0.25">
      <c r="B13" s="12" t="s">
        <v>38</v>
      </c>
      <c r="D13" s="14"/>
      <c r="F13" s="22"/>
      <c r="G13" s="22"/>
      <c r="H13" s="22"/>
    </row>
    <row r="14" spans="2:8" x14ac:dyDescent="0.25">
      <c r="B14" s="27"/>
      <c r="C14" s="13" t="s">
        <v>39</v>
      </c>
      <c r="D14" s="14">
        <v>22</v>
      </c>
      <c r="E14" s="13"/>
      <c r="F14" s="15">
        <v>-8459765</v>
      </c>
      <c r="G14" s="16"/>
      <c r="H14" s="15">
        <v>-8149472</v>
      </c>
    </row>
    <row r="15" spans="2:8" x14ac:dyDescent="0.25">
      <c r="B15" s="27"/>
      <c r="C15" s="13" t="s">
        <v>40</v>
      </c>
      <c r="D15" s="14">
        <v>23</v>
      </c>
      <c r="E15" s="13"/>
      <c r="F15" s="15">
        <v>-2179874</v>
      </c>
      <c r="G15" s="16"/>
      <c r="H15" s="15">
        <v>-3552426</v>
      </c>
    </row>
    <row r="16" spans="2:8" x14ac:dyDescent="0.25">
      <c r="B16" s="27"/>
      <c r="C16" s="13" t="s">
        <v>41</v>
      </c>
      <c r="D16" s="14">
        <v>24</v>
      </c>
      <c r="E16" s="13"/>
      <c r="F16" s="15">
        <f>-[1]ARRED!D368</f>
        <v>-658772</v>
      </c>
      <c r="G16" s="16"/>
      <c r="H16" s="15">
        <v>-1017635</v>
      </c>
    </row>
    <row r="17" spans="2:8" x14ac:dyDescent="0.25">
      <c r="B17" s="27"/>
      <c r="C17" s="13" t="s">
        <v>42</v>
      </c>
      <c r="D17" s="14">
        <v>25</v>
      </c>
      <c r="E17" s="13"/>
      <c r="F17" s="15">
        <v>-176346</v>
      </c>
      <c r="G17" s="16"/>
      <c r="H17" s="15">
        <v>-920672</v>
      </c>
    </row>
    <row r="18" spans="2:8" x14ac:dyDescent="0.25">
      <c r="B18" s="27"/>
      <c r="C18" s="13" t="s">
        <v>43</v>
      </c>
      <c r="D18" s="14">
        <v>26</v>
      </c>
      <c r="E18" s="13"/>
      <c r="F18" s="15">
        <v>9588450</v>
      </c>
      <c r="G18" s="16"/>
      <c r="H18" s="15">
        <v>10298779</v>
      </c>
    </row>
    <row r="19" spans="2:8" x14ac:dyDescent="0.25">
      <c r="B19" s="10" t="s">
        <v>44</v>
      </c>
      <c r="D19" s="14">
        <v>27</v>
      </c>
      <c r="F19" s="49">
        <f>SUM(F14:F18)</f>
        <v>-1886307</v>
      </c>
      <c r="G19" s="24"/>
      <c r="H19" s="49">
        <f>SUM(H14:H18)</f>
        <v>-3341426</v>
      </c>
    </row>
    <row r="20" spans="2:8" x14ac:dyDescent="0.25">
      <c r="D20" s="14"/>
      <c r="F20" s="15"/>
      <c r="G20" s="22"/>
      <c r="H20" s="50"/>
    </row>
    <row r="21" spans="2:8" x14ac:dyDescent="0.25">
      <c r="B21" s="10" t="s">
        <v>45</v>
      </c>
      <c r="D21" s="14"/>
      <c r="F21" s="22"/>
      <c r="G21" s="22"/>
      <c r="H21" s="22"/>
    </row>
    <row r="22" spans="2:8" x14ac:dyDescent="0.25">
      <c r="B22" s="27"/>
      <c r="C22" s="13" t="s">
        <v>46</v>
      </c>
      <c r="D22" s="14"/>
      <c r="E22" s="13"/>
      <c r="F22" s="15">
        <v>368245</v>
      </c>
      <c r="G22" s="16"/>
      <c r="H22" s="51">
        <v>345740</v>
      </c>
    </row>
    <row r="23" spans="2:8" x14ac:dyDescent="0.25">
      <c r="B23" s="27"/>
      <c r="C23" s="13" t="s">
        <v>47</v>
      </c>
      <c r="D23" s="14"/>
      <c r="E23" s="13"/>
      <c r="F23" s="15">
        <v>-18586</v>
      </c>
      <c r="G23" s="16"/>
      <c r="H23" s="15">
        <v>-13844</v>
      </c>
    </row>
    <row r="24" spans="2:8" x14ac:dyDescent="0.25">
      <c r="B24" s="10" t="s">
        <v>48</v>
      </c>
      <c r="D24" s="14">
        <v>28</v>
      </c>
      <c r="F24" s="49">
        <f>SUM(F22:F23)</f>
        <v>349659</v>
      </c>
      <c r="G24" s="22"/>
      <c r="H24" s="49">
        <f>SUM(H22:H23)</f>
        <v>331896</v>
      </c>
    </row>
    <row r="25" spans="2:8" x14ac:dyDescent="0.25">
      <c r="B25" s="11"/>
      <c r="D25" s="14"/>
      <c r="F25" s="22"/>
      <c r="G25" s="22"/>
      <c r="H25" s="15"/>
    </row>
    <row r="26" spans="2:8" x14ac:dyDescent="0.25">
      <c r="B26" s="10" t="s">
        <v>49</v>
      </c>
      <c r="D26" s="14"/>
      <c r="F26" s="52">
        <f>F11+F19+F24</f>
        <v>-1498483</v>
      </c>
      <c r="G26" s="22"/>
      <c r="H26" s="52">
        <f>H11+H19+H24</f>
        <v>-2986379</v>
      </c>
    </row>
    <row r="27" spans="2:8" x14ac:dyDescent="0.25">
      <c r="B27" s="53"/>
      <c r="D27" s="14"/>
      <c r="F27" s="22"/>
      <c r="G27" s="22"/>
      <c r="H27" s="22"/>
    </row>
    <row r="28" spans="2:8" x14ac:dyDescent="0.25">
      <c r="B28" s="10" t="s">
        <v>50</v>
      </c>
      <c r="D28" s="14"/>
      <c r="F28" s="22"/>
      <c r="G28" s="22"/>
      <c r="H28" s="22"/>
    </row>
    <row r="29" spans="2:8" x14ac:dyDescent="0.25">
      <c r="B29" s="54"/>
      <c r="C29" s="13" t="s">
        <v>51</v>
      </c>
      <c r="D29" s="14">
        <v>29</v>
      </c>
      <c r="E29" s="13"/>
      <c r="F29" s="55">
        <v>0</v>
      </c>
      <c r="G29" s="56"/>
      <c r="H29" s="57">
        <v>765383</v>
      </c>
    </row>
    <row r="30" spans="2:8" x14ac:dyDescent="0.25">
      <c r="B30" s="54"/>
      <c r="C30" s="13" t="s">
        <v>52</v>
      </c>
      <c r="D30" s="14"/>
      <c r="E30" s="13"/>
      <c r="F30" s="29">
        <v>0</v>
      </c>
      <c r="G30" s="16"/>
      <c r="H30" s="29">
        <v>0</v>
      </c>
    </row>
    <row r="31" spans="2:8" x14ac:dyDescent="0.25">
      <c r="B31" s="10" t="s">
        <v>53</v>
      </c>
      <c r="D31" s="14"/>
      <c r="F31" s="49">
        <f>SUM(F29:F30)</f>
        <v>0</v>
      </c>
      <c r="G31" s="22"/>
      <c r="H31" s="49">
        <f>SUM(H29:H30)</f>
        <v>765383</v>
      </c>
    </row>
    <row r="32" spans="2:8" x14ac:dyDescent="0.25">
      <c r="F32" s="22"/>
      <c r="G32" s="22"/>
      <c r="H32" s="22"/>
    </row>
    <row r="33" spans="2:8" x14ac:dyDescent="0.25">
      <c r="B33" s="10" t="s">
        <v>54</v>
      </c>
      <c r="F33" s="58">
        <f>F26+F31</f>
        <v>-1498483</v>
      </c>
      <c r="G33" s="22"/>
      <c r="H33" s="58">
        <f>H26+H31</f>
        <v>-2220996</v>
      </c>
    </row>
    <row r="34" spans="2:8" x14ac:dyDescent="0.25">
      <c r="F34" s="22"/>
      <c r="G34" s="22"/>
      <c r="H34" s="50"/>
    </row>
    <row r="35" spans="2:8" x14ac:dyDescent="0.25">
      <c r="B35" s="10" t="s">
        <v>55</v>
      </c>
      <c r="F35" s="22"/>
      <c r="G35" s="22"/>
      <c r="H35" s="22"/>
    </row>
    <row r="36" spans="2:8" x14ac:dyDescent="0.25">
      <c r="B36" s="27"/>
      <c r="C36" s="26" t="s">
        <v>56</v>
      </c>
      <c r="D36" s="26"/>
      <c r="E36" s="26"/>
      <c r="F36" s="29">
        <v>0</v>
      </c>
      <c r="G36" s="16"/>
      <c r="H36" s="29">
        <v>0</v>
      </c>
    </row>
    <row r="37" spans="2:8" x14ac:dyDescent="0.25">
      <c r="B37" s="27"/>
      <c r="C37" s="26" t="s">
        <v>57</v>
      </c>
      <c r="D37" s="26"/>
      <c r="E37" s="26"/>
      <c r="F37" s="29">
        <v>0</v>
      </c>
      <c r="G37" s="16"/>
      <c r="H37" s="29">
        <v>0</v>
      </c>
    </row>
    <row r="38" spans="2:8" x14ac:dyDescent="0.25">
      <c r="B38" s="10" t="s">
        <v>58</v>
      </c>
      <c r="F38" s="49">
        <f>SUM(F36:F37)</f>
        <v>0</v>
      </c>
      <c r="G38" s="22"/>
      <c r="H38" s="49">
        <f>SUM(H36:H37)</f>
        <v>0</v>
      </c>
    </row>
    <row r="39" spans="2:8" x14ac:dyDescent="0.25">
      <c r="F39" s="22"/>
      <c r="G39" s="22"/>
      <c r="H39" s="22"/>
    </row>
    <row r="40" spans="2:8" ht="13.5" thickBot="1" x14ac:dyDescent="0.3">
      <c r="B40" s="10" t="s">
        <v>59</v>
      </c>
      <c r="D40" s="14">
        <v>30</v>
      </c>
      <c r="F40" s="59">
        <f>F33+F38</f>
        <v>-1498483</v>
      </c>
      <c r="G40" s="22"/>
      <c r="H40" s="59">
        <f>H33+H38</f>
        <v>-2220996</v>
      </c>
    </row>
    <row r="41" spans="2:8" ht="18" customHeight="1" thickTop="1" x14ac:dyDescent="0.25">
      <c r="F41" s="22"/>
      <c r="G41" s="22"/>
      <c r="H41" s="22"/>
    </row>
    <row r="42" spans="2:8" x14ac:dyDescent="0.25">
      <c r="B42" s="42" t="s">
        <v>31</v>
      </c>
      <c r="C42" s="60"/>
      <c r="D42" s="60"/>
      <c r="E42" s="60"/>
      <c r="F42" s="61"/>
      <c r="G42" s="61"/>
      <c r="H42" s="61"/>
    </row>
  </sheetData>
  <pageMargins left="0.51181102362204722" right="0.51181102362204722" top="0.78740157480314965" bottom="0.78740157480314965" header="0.31496062992125984" footer="0.31496062992125984"/>
  <pageSetup paperSize="9" scale="84" orientation="portrait" r:id="rId1"/>
  <ignoredErrors>
    <ignoredError sqref="F11:H4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E746-3DE4-432A-B9E2-E3229BABBE00}">
  <sheetPr>
    <tabColor theme="1" tint="0.249977111117893"/>
    <pageSetUpPr fitToPage="1"/>
  </sheetPr>
  <dimension ref="B3:L25"/>
  <sheetViews>
    <sheetView showGridLines="0" topLeftCell="A3" zoomScaleNormal="100" workbookViewId="0">
      <selection activeCell="A3" sqref="A3:L23"/>
    </sheetView>
  </sheetViews>
  <sheetFormatPr defaultRowHeight="12.75" x14ac:dyDescent="0.25"/>
  <cols>
    <col min="1" max="1" width="9.140625" style="66"/>
    <col min="2" max="2" width="4.85546875" style="65" customWidth="1"/>
    <col min="3" max="3" width="34.28515625" style="65" customWidth="1"/>
    <col min="4" max="4" width="5.140625" style="65" bestFit="1" customWidth="1"/>
    <col min="5" max="5" width="4.85546875" style="65" customWidth="1"/>
    <col min="6" max="6" width="16" style="66" customWidth="1"/>
    <col min="7" max="7" width="4.85546875" style="66" customWidth="1"/>
    <col min="8" max="8" width="18.5703125" style="66" customWidth="1"/>
    <col min="9" max="9" width="4.85546875" style="65" customWidth="1"/>
    <col min="10" max="10" width="16" style="66" customWidth="1"/>
    <col min="11" max="11" width="4.85546875" style="66" customWidth="1"/>
    <col min="12" max="12" width="16" style="66" customWidth="1"/>
    <col min="13" max="16384" width="9.140625" style="66"/>
  </cols>
  <sheetData>
    <row r="3" spans="2:12" x14ac:dyDescent="0.25">
      <c r="B3" s="64" t="s">
        <v>0</v>
      </c>
    </row>
    <row r="4" spans="2:12" x14ac:dyDescent="0.25">
      <c r="B4" s="64" t="s">
        <v>60</v>
      </c>
    </row>
    <row r="5" spans="2:12" x14ac:dyDescent="0.25">
      <c r="B5" s="64"/>
    </row>
    <row r="7" spans="2:12" ht="42.75" customHeight="1" x14ac:dyDescent="0.2">
      <c r="D7" s="67" t="s">
        <v>2</v>
      </c>
      <c r="E7" s="64"/>
      <c r="F7" s="68" t="s">
        <v>61</v>
      </c>
      <c r="G7" s="64"/>
      <c r="H7" s="68" t="s">
        <v>62</v>
      </c>
      <c r="I7" s="64"/>
      <c r="J7" s="68" t="s">
        <v>27</v>
      </c>
      <c r="K7" s="64"/>
      <c r="L7" s="68" t="s">
        <v>22</v>
      </c>
    </row>
    <row r="8" spans="2:12" ht="26.25" customHeight="1" x14ac:dyDescent="0.25"/>
    <row r="9" spans="2:12" x14ac:dyDescent="0.25">
      <c r="B9" s="69" t="s">
        <v>63</v>
      </c>
      <c r="F9" s="70">
        <v>86341473.039999992</v>
      </c>
      <c r="G9" s="71"/>
      <c r="H9" s="70">
        <v>12360204</v>
      </c>
      <c r="I9" s="71"/>
      <c r="J9" s="70">
        <v>-30583661</v>
      </c>
      <c r="K9" s="71"/>
      <c r="L9" s="70">
        <f>SUM(F9:J9)</f>
        <v>68118016.039999992</v>
      </c>
    </row>
    <row r="10" spans="2:12" x14ac:dyDescent="0.25">
      <c r="B10" s="72"/>
      <c r="C10" s="13"/>
      <c r="D10" s="66"/>
      <c r="E10" s="13"/>
      <c r="F10" s="62"/>
      <c r="G10" s="73"/>
      <c r="H10" s="74"/>
      <c r="I10" s="63"/>
      <c r="J10" s="62"/>
      <c r="K10" s="73"/>
      <c r="L10" s="74"/>
    </row>
    <row r="11" spans="2:12" x14ac:dyDescent="0.25">
      <c r="B11" s="72"/>
      <c r="C11" s="13" t="s">
        <v>66</v>
      </c>
      <c r="D11" s="66"/>
      <c r="E11" s="13"/>
      <c r="F11" s="74">
        <v>0</v>
      </c>
      <c r="G11" s="74"/>
      <c r="H11" s="74">
        <v>0</v>
      </c>
      <c r="I11" s="74"/>
      <c r="J11" s="74">
        <v>-2220996</v>
      </c>
      <c r="K11" s="74"/>
      <c r="L11" s="74">
        <f>SUM(F11:J11)</f>
        <v>-2220996</v>
      </c>
    </row>
    <row r="12" spans="2:12" x14ac:dyDescent="0.25">
      <c r="B12" s="72"/>
      <c r="C12" s="13"/>
      <c r="D12" s="13"/>
      <c r="E12" s="13"/>
      <c r="F12" s="74"/>
      <c r="G12" s="73"/>
      <c r="H12" s="74"/>
      <c r="I12" s="63"/>
      <c r="J12" s="74"/>
      <c r="K12" s="73"/>
      <c r="L12" s="74"/>
    </row>
    <row r="13" spans="2:12" ht="13.5" thickBot="1" x14ac:dyDescent="0.3">
      <c r="B13" s="10" t="s">
        <v>67</v>
      </c>
      <c r="F13" s="75">
        <f>SUM(F9:F12)</f>
        <v>86341473.039999992</v>
      </c>
      <c r="G13" s="76"/>
      <c r="H13" s="75">
        <f>SUM(H9:H12)</f>
        <v>12360204</v>
      </c>
      <c r="I13" s="77"/>
      <c r="J13" s="75">
        <f>SUM(J9:J12)</f>
        <v>-32804657</v>
      </c>
      <c r="K13" s="76"/>
      <c r="L13" s="75">
        <f>SUM(L9:L12)</f>
        <v>65897020.039999992</v>
      </c>
    </row>
    <row r="14" spans="2:12" ht="26.25" customHeight="1" thickTop="1" x14ac:dyDescent="0.25">
      <c r="F14" s="78"/>
      <c r="G14" s="78"/>
      <c r="H14" s="78"/>
      <c r="I14" s="77"/>
      <c r="J14" s="78"/>
      <c r="K14" s="78"/>
      <c r="L14" s="78"/>
    </row>
    <row r="15" spans="2:12" x14ac:dyDescent="0.25">
      <c r="B15" s="69" t="s">
        <v>65</v>
      </c>
      <c r="F15" s="70">
        <v>98701677.039999992</v>
      </c>
      <c r="G15" s="71"/>
      <c r="H15" s="70">
        <v>14695573</v>
      </c>
      <c r="I15" s="71"/>
      <c r="J15" s="70">
        <v>-29161544</v>
      </c>
      <c r="K15" s="71"/>
      <c r="L15" s="70">
        <v>84235706.039999992</v>
      </c>
    </row>
    <row r="16" spans="2:12" x14ac:dyDescent="0.25">
      <c r="B16" s="72"/>
      <c r="C16" s="13"/>
      <c r="D16" s="66"/>
      <c r="E16" s="13"/>
      <c r="F16" s="62"/>
      <c r="G16" s="73"/>
      <c r="H16" s="74"/>
      <c r="I16" s="63"/>
      <c r="J16" s="62"/>
      <c r="K16" s="73"/>
      <c r="L16" s="74"/>
    </row>
    <row r="17" spans="2:12" x14ac:dyDescent="0.25">
      <c r="B17" s="72"/>
      <c r="C17" s="13" t="s">
        <v>64</v>
      </c>
      <c r="D17" s="66"/>
      <c r="E17" s="13"/>
      <c r="F17" s="62">
        <v>0</v>
      </c>
      <c r="G17" s="73"/>
      <c r="H17" s="62">
        <v>1657389.02</v>
      </c>
      <c r="I17" s="62"/>
      <c r="J17" s="62">
        <v>0</v>
      </c>
      <c r="K17" s="62"/>
      <c r="L17" s="74">
        <f t="shared" ref="L17:L18" si="0">SUM(F17:J17)</f>
        <v>1657389.02</v>
      </c>
    </row>
    <row r="18" spans="2:12" x14ac:dyDescent="0.25">
      <c r="B18" s="72"/>
      <c r="C18" s="13" t="s">
        <v>68</v>
      </c>
      <c r="D18" s="66"/>
      <c r="E18" s="13"/>
      <c r="F18" s="62">
        <v>0</v>
      </c>
      <c r="G18" s="73"/>
      <c r="H18" s="62">
        <v>0</v>
      </c>
      <c r="I18" s="62"/>
      <c r="J18" s="62">
        <v>-1498482.6500000022</v>
      </c>
      <c r="K18" s="62"/>
      <c r="L18" s="74">
        <f t="shared" si="0"/>
        <v>-1498482.6500000022</v>
      </c>
    </row>
    <row r="19" spans="2:12" x14ac:dyDescent="0.25">
      <c r="B19" s="72"/>
      <c r="C19" s="13"/>
      <c r="D19" s="13"/>
      <c r="E19" s="13"/>
      <c r="F19" s="74"/>
      <c r="G19" s="73"/>
      <c r="H19" s="74"/>
      <c r="I19" s="63"/>
      <c r="J19" s="74"/>
      <c r="K19" s="73"/>
      <c r="L19" s="74"/>
    </row>
    <row r="20" spans="2:12" ht="13.5" thickBot="1" x14ac:dyDescent="0.3">
      <c r="B20" s="10" t="s">
        <v>69</v>
      </c>
      <c r="F20" s="75">
        <f>SUM(F15:F19)</f>
        <v>98701677.039999992</v>
      </c>
      <c r="G20" s="76"/>
      <c r="H20" s="75">
        <f>SUM(H15:H19)</f>
        <v>16352962.02</v>
      </c>
      <c r="I20" s="77"/>
      <c r="J20" s="75">
        <f>SUM(J15:J19)</f>
        <v>-30660026.650000002</v>
      </c>
      <c r="K20" s="76"/>
      <c r="L20" s="75">
        <f>SUM(L15:L19)</f>
        <v>84394612.409999982</v>
      </c>
    </row>
    <row r="21" spans="2:12" ht="18" customHeight="1" thickTop="1" x14ac:dyDescent="0.25"/>
    <row r="22" spans="2:12" x14ac:dyDescent="0.25">
      <c r="B22" s="79" t="s">
        <v>31</v>
      </c>
      <c r="C22" s="80"/>
      <c r="D22" s="80"/>
      <c r="E22" s="80"/>
      <c r="F22" s="81"/>
      <c r="G22" s="81"/>
      <c r="H22" s="81"/>
      <c r="I22" s="80"/>
      <c r="J22" s="81"/>
      <c r="K22" s="81"/>
      <c r="L22" s="81"/>
    </row>
    <row r="25" spans="2:12" x14ac:dyDescent="0.25">
      <c r="C25" s="18"/>
    </row>
  </sheetData>
  <pageMargins left="0.51181102362204722" right="0.51181102362204722" top="0.78740157480314965" bottom="0.78740157480314965" header="0.31496062992125984" footer="0.31496062992125984"/>
  <pageSetup paperSize="9" scale="97" orientation="landscape" r:id="rId1"/>
  <ignoredErrors>
    <ignoredError sqref="E9:L2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F7BF-B0B6-4998-AB83-84CA0E703343}">
  <sheetPr>
    <tabColor theme="1" tint="0.249977111117893"/>
    <pageSetUpPr fitToPage="1"/>
  </sheetPr>
  <dimension ref="B4:H42"/>
  <sheetViews>
    <sheetView showGridLines="0" zoomScaleNormal="100" workbookViewId="0">
      <selection activeCell="A2" sqref="A2:H41"/>
    </sheetView>
  </sheetViews>
  <sheetFormatPr defaultRowHeight="12.75" x14ac:dyDescent="0.25"/>
  <cols>
    <col min="1" max="1" width="9.140625" style="84"/>
    <col min="2" max="2" width="4.85546875" style="83" customWidth="1"/>
    <col min="3" max="3" width="57.140625" style="83" customWidth="1"/>
    <col min="4" max="4" width="6.7109375" style="83" customWidth="1"/>
    <col min="5" max="5" width="3.140625" style="83" customWidth="1"/>
    <col min="6" max="6" width="16" style="84" customWidth="1"/>
    <col min="7" max="7" width="3.140625" style="84" customWidth="1"/>
    <col min="8" max="8" width="16" style="84" customWidth="1"/>
    <col min="9" max="9" width="9.140625" style="84" customWidth="1"/>
    <col min="10" max="16384" width="9.140625" style="84"/>
  </cols>
  <sheetData>
    <row r="4" spans="2:8" x14ac:dyDescent="0.25">
      <c r="B4" s="82" t="s">
        <v>0</v>
      </c>
    </row>
    <row r="5" spans="2:8" x14ac:dyDescent="0.25">
      <c r="B5" s="82" t="s">
        <v>70</v>
      </c>
    </row>
    <row r="6" spans="2:8" x14ac:dyDescent="0.25">
      <c r="B6" s="82"/>
    </row>
    <row r="8" spans="2:8" ht="25.5" x14ac:dyDescent="0.2">
      <c r="D8" s="86" t="s">
        <v>2</v>
      </c>
      <c r="E8" s="82"/>
      <c r="F8" s="87" t="s">
        <v>33</v>
      </c>
      <c r="G8" s="82"/>
      <c r="H8" s="87" t="s">
        <v>34</v>
      </c>
    </row>
    <row r="9" spans="2:8" ht="26.25" customHeight="1" x14ac:dyDescent="0.25"/>
    <row r="10" spans="2:8" x14ac:dyDescent="0.25">
      <c r="B10" s="88" t="s">
        <v>71</v>
      </c>
      <c r="H10" s="89"/>
    </row>
    <row r="11" spans="2:8" x14ac:dyDescent="0.25">
      <c r="B11" s="90"/>
      <c r="C11" s="13" t="s">
        <v>72</v>
      </c>
      <c r="D11" s="84"/>
      <c r="E11" s="13"/>
      <c r="F11" s="62">
        <v>9588450</v>
      </c>
      <c r="G11" s="91"/>
      <c r="H11" s="92">
        <v>10298780</v>
      </c>
    </row>
    <row r="12" spans="2:8" x14ac:dyDescent="0.25">
      <c r="B12" s="90"/>
      <c r="C12" s="13" t="s">
        <v>73</v>
      </c>
      <c r="D12" s="14"/>
      <c r="E12" s="13"/>
      <c r="F12" s="62">
        <v>280354.12</v>
      </c>
      <c r="G12" s="91"/>
      <c r="H12" s="92">
        <v>225642</v>
      </c>
    </row>
    <row r="13" spans="2:8" x14ac:dyDescent="0.25">
      <c r="B13" s="90"/>
      <c r="C13" s="13" t="s">
        <v>74</v>
      </c>
      <c r="D13" s="14"/>
      <c r="E13" s="13"/>
      <c r="F13" s="62">
        <v>336250</v>
      </c>
      <c r="G13" s="91"/>
      <c r="H13" s="92">
        <v>297721</v>
      </c>
    </row>
    <row r="14" spans="2:8" x14ac:dyDescent="0.25">
      <c r="B14" s="90"/>
      <c r="C14" s="13" t="s">
        <v>75</v>
      </c>
      <c r="D14" s="84"/>
      <c r="E14" s="13"/>
      <c r="F14" s="62">
        <v>31900</v>
      </c>
      <c r="G14" s="91"/>
      <c r="H14" s="29">
        <v>0</v>
      </c>
    </row>
    <row r="15" spans="2:8" x14ac:dyDescent="0.25">
      <c r="B15" s="90"/>
      <c r="C15" s="13" t="s">
        <v>76</v>
      </c>
      <c r="D15" s="84"/>
      <c r="E15" s="13"/>
      <c r="F15" s="62">
        <v>3302</v>
      </c>
      <c r="G15" s="91"/>
      <c r="H15" s="29">
        <v>0</v>
      </c>
    </row>
    <row r="16" spans="2:8" x14ac:dyDescent="0.25">
      <c r="B16" s="90"/>
      <c r="C16" s="13" t="s">
        <v>77</v>
      </c>
      <c r="D16" s="84"/>
      <c r="E16" s="13"/>
      <c r="F16" s="62">
        <v>4435.53</v>
      </c>
      <c r="G16" s="91"/>
      <c r="H16" s="29">
        <v>0</v>
      </c>
    </row>
    <row r="17" spans="2:8" x14ac:dyDescent="0.25">
      <c r="B17" s="90"/>
      <c r="C17" s="13" t="s">
        <v>78</v>
      </c>
      <c r="D17" s="13"/>
      <c r="E17" s="13"/>
      <c r="F17" s="62">
        <v>-7792996</v>
      </c>
      <c r="G17" s="91"/>
      <c r="H17" s="92">
        <v>-6756356</v>
      </c>
    </row>
    <row r="18" spans="2:8" x14ac:dyDescent="0.25">
      <c r="B18" s="90"/>
      <c r="C18" s="13" t="s">
        <v>11</v>
      </c>
      <c r="D18" s="13"/>
      <c r="E18" s="13"/>
      <c r="F18" s="62">
        <v>-2307723</v>
      </c>
      <c r="G18" s="91"/>
      <c r="H18" s="92">
        <v>-2831662</v>
      </c>
    </row>
    <row r="19" spans="2:8" x14ac:dyDescent="0.25">
      <c r="B19" s="90"/>
      <c r="C19" s="13" t="s">
        <v>79</v>
      </c>
      <c r="D19" s="13"/>
      <c r="E19" s="13"/>
      <c r="F19" s="92">
        <v>-19657.02</v>
      </c>
      <c r="G19" s="91"/>
      <c r="H19" s="92">
        <v>-21115</v>
      </c>
    </row>
    <row r="20" spans="2:8" x14ac:dyDescent="0.25">
      <c r="B20" s="90"/>
      <c r="C20" s="13" t="s">
        <v>80</v>
      </c>
      <c r="D20" s="13"/>
      <c r="E20" s="13"/>
      <c r="F20" s="92">
        <v>-72000</v>
      </c>
      <c r="G20" s="91"/>
      <c r="H20" s="92">
        <v>-4513</v>
      </c>
    </row>
    <row r="21" spans="2:8" x14ac:dyDescent="0.25">
      <c r="B21" s="90"/>
      <c r="C21" s="13" t="s">
        <v>81</v>
      </c>
      <c r="D21" s="13"/>
      <c r="E21" s="13"/>
      <c r="F21" s="92">
        <v>-54565</v>
      </c>
      <c r="G21" s="91"/>
      <c r="H21" s="92"/>
    </row>
    <row r="22" spans="2:8" x14ac:dyDescent="0.25">
      <c r="B22" s="90"/>
      <c r="C22" s="13" t="s">
        <v>82</v>
      </c>
      <c r="D22" s="13"/>
      <c r="E22" s="13"/>
      <c r="F22" s="92">
        <v>0</v>
      </c>
      <c r="G22" s="91"/>
      <c r="H22" s="92">
        <v>-20660</v>
      </c>
    </row>
    <row r="23" spans="2:8" x14ac:dyDescent="0.25">
      <c r="B23" s="10" t="s">
        <v>83</v>
      </c>
      <c r="D23" s="14"/>
      <c r="F23" s="93">
        <f>SUM(F11:F22)</f>
        <v>-2249.3700000014942</v>
      </c>
      <c r="G23" s="94"/>
      <c r="H23" s="93">
        <f>SUM(H11:H22)</f>
        <v>1187837</v>
      </c>
    </row>
    <row r="24" spans="2:8" ht="26.25" customHeight="1" x14ac:dyDescent="0.25">
      <c r="F24" s="85"/>
      <c r="G24" s="85"/>
      <c r="H24" s="85"/>
    </row>
    <row r="25" spans="2:8" x14ac:dyDescent="0.25">
      <c r="B25" s="88" t="s">
        <v>84</v>
      </c>
      <c r="F25" s="85"/>
      <c r="G25" s="85"/>
      <c r="H25" s="85"/>
    </row>
    <row r="26" spans="2:8" x14ac:dyDescent="0.25">
      <c r="B26" s="90"/>
      <c r="C26" s="13" t="s">
        <v>85</v>
      </c>
      <c r="D26" s="13"/>
      <c r="E26" s="13"/>
      <c r="F26" s="92">
        <v>-27200</v>
      </c>
      <c r="G26" s="91"/>
      <c r="H26" s="92">
        <v>-3522</v>
      </c>
    </row>
    <row r="27" spans="2:8" x14ac:dyDescent="0.25">
      <c r="B27" s="90"/>
      <c r="C27" s="13" t="s">
        <v>86</v>
      </c>
      <c r="D27" s="13"/>
      <c r="E27" s="13"/>
      <c r="F27" s="92">
        <v>-1588572.71</v>
      </c>
      <c r="G27" s="91"/>
      <c r="H27" s="92">
        <v>-725295</v>
      </c>
    </row>
    <row r="28" spans="2:8" x14ac:dyDescent="0.25">
      <c r="B28" s="90"/>
      <c r="C28" s="13" t="s">
        <v>87</v>
      </c>
      <c r="D28" s="13"/>
      <c r="E28" s="13"/>
      <c r="F28" s="92">
        <v>0</v>
      </c>
      <c r="G28" s="91"/>
      <c r="H28" s="92">
        <v>-630176</v>
      </c>
    </row>
    <row r="29" spans="2:8" x14ac:dyDescent="0.25">
      <c r="B29" s="10" t="s">
        <v>88</v>
      </c>
      <c r="D29" s="14"/>
      <c r="F29" s="93">
        <f>SUM(F26:F28)</f>
        <v>-1615772.71</v>
      </c>
      <c r="G29" s="95"/>
      <c r="H29" s="93">
        <f>SUM(H26:H28)</f>
        <v>-1358993</v>
      </c>
    </row>
    <row r="30" spans="2:8" ht="26.25" customHeight="1" x14ac:dyDescent="0.25">
      <c r="B30" s="11"/>
      <c r="F30" s="85"/>
      <c r="G30" s="85"/>
      <c r="H30" s="85"/>
    </row>
    <row r="31" spans="2:8" x14ac:dyDescent="0.25">
      <c r="B31" s="88" t="s">
        <v>89</v>
      </c>
      <c r="F31" s="85"/>
      <c r="G31" s="85"/>
      <c r="H31" s="85"/>
    </row>
    <row r="32" spans="2:8" x14ac:dyDescent="0.25">
      <c r="B32" s="54"/>
      <c r="C32" s="13" t="s">
        <v>90</v>
      </c>
      <c r="D32" s="14"/>
      <c r="E32" s="13"/>
      <c r="F32" s="55">
        <v>1657389</v>
      </c>
      <c r="G32" s="91"/>
      <c r="H32" s="92">
        <v>0</v>
      </c>
    </row>
    <row r="33" spans="2:8" x14ac:dyDescent="0.25">
      <c r="B33" s="10" t="s">
        <v>91</v>
      </c>
      <c r="D33" s="14"/>
      <c r="F33" s="93">
        <f>SUM(F32:F32)</f>
        <v>1657389</v>
      </c>
      <c r="G33" s="85"/>
      <c r="H33" s="93">
        <f>SUM(H32:H32)</f>
        <v>0</v>
      </c>
    </row>
    <row r="34" spans="2:8" ht="26.25" customHeight="1" x14ac:dyDescent="0.25">
      <c r="F34" s="85"/>
      <c r="G34" s="85"/>
      <c r="H34" s="85"/>
    </row>
    <row r="35" spans="2:8" x14ac:dyDescent="0.25">
      <c r="B35" s="10" t="s">
        <v>92</v>
      </c>
      <c r="F35" s="96">
        <f>SUM(F23,F29,F33)</f>
        <v>39366.919999998529</v>
      </c>
      <c r="G35" s="85"/>
      <c r="H35" s="96">
        <f>SUM(H23,H29,H33)</f>
        <v>-171156</v>
      </c>
    </row>
    <row r="36" spans="2:8" ht="26.25" customHeight="1" x14ac:dyDescent="0.25">
      <c r="F36" s="85"/>
      <c r="G36" s="85"/>
      <c r="H36" s="85"/>
    </row>
    <row r="37" spans="2:8" x14ac:dyDescent="0.25">
      <c r="B37" s="90"/>
      <c r="C37" s="97" t="s">
        <v>93</v>
      </c>
      <c r="D37" s="97"/>
      <c r="E37" s="97"/>
      <c r="F37" s="29">
        <v>26677566</v>
      </c>
      <c r="G37" s="91"/>
      <c r="H37" s="29">
        <v>23618184</v>
      </c>
    </row>
    <row r="38" spans="2:8" x14ac:dyDescent="0.25">
      <c r="B38" s="90"/>
      <c r="C38" s="97" t="s">
        <v>94</v>
      </c>
      <c r="D38" s="97"/>
      <c r="E38" s="97"/>
      <c r="F38" s="29">
        <v>26716933</v>
      </c>
      <c r="G38" s="91"/>
      <c r="H38" s="29">
        <v>23447028</v>
      </c>
    </row>
    <row r="39" spans="2:8" ht="13.5" thickBot="1" x14ac:dyDescent="0.3">
      <c r="B39" s="10"/>
      <c r="F39" s="98">
        <f>F38-F37</f>
        <v>39367</v>
      </c>
      <c r="G39" s="85"/>
      <c r="H39" s="98">
        <f>H38-H37</f>
        <v>-171156</v>
      </c>
    </row>
    <row r="40" spans="2:8" ht="18" customHeight="1" thickTop="1" x14ac:dyDescent="0.25"/>
    <row r="41" spans="2:8" x14ac:dyDescent="0.25">
      <c r="B41" s="99" t="s">
        <v>31</v>
      </c>
      <c r="C41" s="100"/>
      <c r="D41" s="100"/>
      <c r="E41" s="100"/>
      <c r="F41" s="101"/>
      <c r="G41" s="101"/>
      <c r="H41" s="101"/>
    </row>
    <row r="42" spans="2:8" x14ac:dyDescent="0.25">
      <c r="F42" s="85"/>
    </row>
  </sheetData>
  <pageMargins left="0.51181102362204722" right="0.51181102362204722" top="0.78740157480314965" bottom="0.78740157480314965" header="0.31496062992125984" footer="0.31496062992125984"/>
  <pageSetup paperSize="9" scale="79" orientation="portrait" r:id="rId1"/>
  <ignoredErrors>
    <ignoredError sqref="F6:H20 F22:H39 G21:H2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B9F1-8D3E-4DF0-8E39-8AA40FC495EE}">
  <sheetPr>
    <tabColor theme="1" tint="0.249977111117893"/>
    <pageSetUpPr fitToPage="1"/>
  </sheetPr>
  <dimension ref="B2:H13"/>
  <sheetViews>
    <sheetView showGridLines="0" tabSelected="1" workbookViewId="0">
      <selection sqref="A1:H12"/>
    </sheetView>
  </sheetViews>
  <sheetFormatPr defaultRowHeight="15" x14ac:dyDescent="0.25"/>
  <cols>
    <col min="6" max="6" width="19.7109375" customWidth="1"/>
    <col min="7" max="7" width="2.7109375" customWidth="1"/>
    <col min="8" max="8" width="17.42578125" customWidth="1"/>
  </cols>
  <sheetData>
    <row r="2" spans="2:8" x14ac:dyDescent="0.25">
      <c r="B2" s="105" t="s">
        <v>0</v>
      </c>
      <c r="C2" s="102"/>
      <c r="D2" s="102"/>
      <c r="E2" s="102"/>
      <c r="F2" s="102"/>
      <c r="G2" s="102"/>
      <c r="H2" s="102"/>
    </row>
    <row r="3" spans="2:8" x14ac:dyDescent="0.25">
      <c r="B3" s="105" t="s">
        <v>95</v>
      </c>
      <c r="C3" s="102"/>
      <c r="D3" s="102"/>
      <c r="E3" s="102"/>
      <c r="F3" s="102"/>
      <c r="G3" s="102"/>
      <c r="H3" s="102"/>
    </row>
    <row r="4" spans="2:8" x14ac:dyDescent="0.25">
      <c r="B4" s="105"/>
      <c r="C4" s="102"/>
      <c r="D4" s="102"/>
      <c r="E4" s="102"/>
      <c r="F4" s="102"/>
      <c r="G4" s="102"/>
      <c r="H4" s="102"/>
    </row>
    <row r="5" spans="2:8" x14ac:dyDescent="0.25">
      <c r="B5" s="102"/>
      <c r="C5" s="102"/>
      <c r="D5" s="108"/>
      <c r="E5" s="102"/>
      <c r="F5" s="102"/>
      <c r="G5" s="102"/>
      <c r="H5" s="102"/>
    </row>
    <row r="6" spans="2:8" x14ac:dyDescent="0.25">
      <c r="B6" s="102"/>
      <c r="C6" s="102"/>
      <c r="D6" s="108"/>
      <c r="E6" s="105"/>
      <c r="F6" s="106" t="s">
        <v>33</v>
      </c>
      <c r="G6" s="105"/>
      <c r="H6" s="106" t="s">
        <v>34</v>
      </c>
    </row>
    <row r="7" spans="2:8" x14ac:dyDescent="0.25">
      <c r="B7" s="102"/>
      <c r="C7" s="102"/>
      <c r="D7" s="108"/>
      <c r="E7" s="102"/>
      <c r="F7" s="102"/>
      <c r="G7" s="102"/>
      <c r="H7" s="102"/>
    </row>
    <row r="8" spans="2:8" x14ac:dyDescent="0.25">
      <c r="B8" s="103" t="s">
        <v>96</v>
      </c>
      <c r="C8" s="102"/>
      <c r="D8" s="102"/>
      <c r="E8" s="102"/>
      <c r="F8" s="109">
        <v>-1498483</v>
      </c>
      <c r="G8" s="107"/>
      <c r="H8" s="109">
        <v>-2220996</v>
      </c>
    </row>
    <row r="10" spans="2:8" x14ac:dyDescent="0.25">
      <c r="B10" s="102"/>
      <c r="C10" s="104" t="s">
        <v>97</v>
      </c>
      <c r="D10" s="102"/>
      <c r="E10" s="102"/>
      <c r="F10" s="110">
        <v>0</v>
      </c>
      <c r="G10" s="110"/>
      <c r="H10" s="110">
        <v>0</v>
      </c>
    </row>
    <row r="12" spans="2:8" ht="15.75" thickBot="1" x14ac:dyDescent="0.3">
      <c r="B12" s="103" t="s">
        <v>98</v>
      </c>
      <c r="C12" s="102"/>
      <c r="D12" s="102"/>
      <c r="E12" s="102"/>
      <c r="F12" s="111">
        <v>1498483</v>
      </c>
      <c r="G12" s="107"/>
      <c r="H12" s="111">
        <v>2220996</v>
      </c>
    </row>
    <row r="13" spans="2:8" ht="15.75" thickTop="1" x14ac:dyDescent="0.25">
      <c r="B13" s="102"/>
      <c r="C13" s="102"/>
      <c r="D13" s="102"/>
      <c r="E13" s="102"/>
      <c r="F13" s="102"/>
      <c r="G13" s="102"/>
      <c r="H13" s="102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BP</vt:lpstr>
      <vt:lpstr>DRE</vt:lpstr>
      <vt:lpstr>DMPL</vt:lpstr>
      <vt:lpstr>DFC </vt:lpstr>
      <vt:lpstr>DRA</vt:lpstr>
      <vt:lpstr>BP!Area_de_impressao</vt:lpstr>
      <vt:lpstr>'DFC '!Area_de_impressao</vt:lpstr>
      <vt:lpstr>DMPL!Area_de_impressao</vt:lpstr>
      <vt:lpstr>DRA!Area_de_impressao</vt:lpstr>
      <vt:lpstr>DRE!Area_de_impressao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Lima Rodrigues</dc:creator>
  <cp:lastModifiedBy>Thiago de Oliveira Borges</cp:lastModifiedBy>
  <cp:lastPrinted>2022-02-08T16:59:27Z</cp:lastPrinted>
  <dcterms:created xsi:type="dcterms:W3CDTF">2022-01-17T14:21:42Z</dcterms:created>
  <dcterms:modified xsi:type="dcterms:W3CDTF">2022-02-08T16:59:30Z</dcterms:modified>
</cp:coreProperties>
</file>