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0\"/>
    </mc:Choice>
  </mc:AlternateContent>
  <xr:revisionPtr revIDLastSave="0" documentId="13_ncr:1_{B0A73B77-6A97-4A48-BDB6-7FA75E694122}" xr6:coauthVersionLast="47" xr6:coauthVersionMax="47" xr10:uidLastSave="{00000000-0000-0000-0000-000000000000}"/>
  <bookViews>
    <workbookView xWindow="-120" yWindow="-120" windowWidth="29040" windowHeight="15840" xr2:uid="{8B6C7398-CDDE-4505-9A14-B0703A6A064B}"/>
  </bookViews>
  <sheets>
    <sheet name="BP" sheetId="1" r:id="rId1"/>
    <sheet name="DRE" sheetId="2" r:id="rId2"/>
    <sheet name="DMPL" sheetId="3" r:id="rId3"/>
    <sheet name="DFC" sheetId="4" r:id="rId4"/>
    <sheet name="DRA" sheetId="5" r:id="rId5"/>
  </sheets>
  <definedNames>
    <definedName name="_xlnm.Print_Area" localSheetId="0">BP!$A$2:$R$39</definedName>
    <definedName name="_xlnm.Print_Area" localSheetId="3">DFC!$A$2:$H$40</definedName>
    <definedName name="_xlnm.Print_Area" localSheetId="2">DMPL!$A$1:$L$26</definedName>
    <definedName name="_xlnm.Print_Area" localSheetId="4">DRA!$A$1:$H$17</definedName>
    <definedName name="_xlnm.Print_Area" localSheetId="1">DRE!$A$1:$H$42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5" l="1"/>
  <c r="H15" i="5" s="1"/>
  <c r="F11" i="5"/>
  <c r="F15" i="5" s="1"/>
  <c r="H38" i="4" l="1"/>
  <c r="F38" i="4"/>
  <c r="H32" i="4"/>
  <c r="F32" i="4"/>
  <c r="H28" i="4"/>
  <c r="F28" i="4"/>
  <c r="H18" i="4"/>
  <c r="H17" i="4"/>
  <c r="H11" i="4"/>
  <c r="L23" i="3"/>
  <c r="J23" i="3"/>
  <c r="H23" i="3"/>
  <c r="F23" i="3"/>
  <c r="L21" i="3"/>
  <c r="L20" i="3"/>
  <c r="J15" i="3"/>
  <c r="H15" i="3"/>
  <c r="F15" i="3"/>
  <c r="L13" i="3"/>
  <c r="L12" i="3"/>
  <c r="L15" i="3" s="1"/>
  <c r="L9" i="3"/>
  <c r="H38" i="2"/>
  <c r="F38" i="2"/>
  <c r="H31" i="2"/>
  <c r="F31" i="2"/>
  <c r="H24" i="2"/>
  <c r="F24" i="2"/>
  <c r="H19" i="2"/>
  <c r="F19" i="2"/>
  <c r="H11" i="2"/>
  <c r="F11" i="2"/>
  <c r="H22" i="4" l="1"/>
  <c r="H34" i="4" s="1"/>
  <c r="F34" i="4"/>
  <c r="F26" i="2"/>
  <c r="F33" i="2" s="1"/>
  <c r="F40" i="2" s="1"/>
  <c r="H26" i="2"/>
  <c r="H33" i="2" s="1"/>
  <c r="H40" i="2" s="1"/>
  <c r="R34" i="1" l="1"/>
  <c r="P34" i="1"/>
  <c r="I34" i="1"/>
  <c r="G30" i="1"/>
  <c r="G34" i="1" s="1"/>
  <c r="R25" i="1"/>
  <c r="P25" i="1"/>
  <c r="I23" i="1"/>
  <c r="P19" i="1"/>
  <c r="P37" i="1" s="1"/>
  <c r="R16" i="1"/>
  <c r="R19" i="1" s="1"/>
  <c r="G14" i="1"/>
  <c r="G23" i="1" s="1"/>
  <c r="I37" i="1" l="1"/>
  <c r="G37" i="1"/>
  <c r="R37" i="1"/>
</calcChain>
</file>

<file path=xl/sharedStrings.xml><?xml version="1.0" encoding="utf-8"?>
<sst xmlns="http://schemas.openxmlformats.org/spreadsheetml/2006/main" count="128" uniqueCount="100">
  <si>
    <t>EMPRESA DE PLANEJAMENTO E LOGÍSTICA S.A.</t>
  </si>
  <si>
    <t>Balanço Patrimonial</t>
  </si>
  <si>
    <t>Nota</t>
  </si>
  <si>
    <t>ATIVO</t>
  </si>
  <si>
    <t>PASSIVO E PATRIMÔNIO LÍQUIDO</t>
  </si>
  <si>
    <t>Circulante</t>
  </si>
  <si>
    <t>Caixa e equivalentes de caixa</t>
  </si>
  <si>
    <t>Obrigações trabalhistas</t>
  </si>
  <si>
    <t>Créditos a receber</t>
  </si>
  <si>
    <t>Tributos retidos na fonte</t>
  </si>
  <si>
    <t>Adiantamento para acordos e termos</t>
  </si>
  <si>
    <t>Fornecedores</t>
  </si>
  <si>
    <t>Tributos a recuperar</t>
  </si>
  <si>
    <t>Tributos a recolher</t>
  </si>
  <si>
    <t>Adiantamento a empregados</t>
  </si>
  <si>
    <t>Depósitos recursais/judiciais</t>
  </si>
  <si>
    <t>Total Circulante</t>
  </si>
  <si>
    <t>Estoques</t>
  </si>
  <si>
    <t>Despesas antecipadas</t>
  </si>
  <si>
    <t>Não Circulante</t>
  </si>
  <si>
    <t>Provisões para contingências</t>
  </si>
  <si>
    <t>Total Não Circulante</t>
  </si>
  <si>
    <t>Realizável a longo prazo</t>
  </si>
  <si>
    <t>Patrimônio Líquido</t>
  </si>
  <si>
    <t>Capital Social</t>
  </si>
  <si>
    <t>Imobilizado</t>
  </si>
  <si>
    <t>Adiantamento para Futuro Aumento de Capital</t>
  </si>
  <si>
    <t>Intangível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</si>
  <si>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</si>
  <si>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</si>
  <si>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</si>
  <si>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</si>
  <si>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</si>
  <si>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</si>
  <si>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01/01 a 30/06/2020</t>
  </si>
  <si>
    <t>01/01 a 30/06/2019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</si>
  <si>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</si>
  <si>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</si>
  <si>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</si>
  <si>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</si>
  <si>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</si>
  <si>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</si>
  <si>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</si>
  <si>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</si>
  <si>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Subvenções para Custeio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</si>
  <si>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</si>
  <si>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</si>
  <si>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</si>
  <si>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</si>
  <si>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</si>
  <si>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</si>
  <si>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</si>
  <si>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</si>
  <si>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</si>
  <si>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</si>
  <si>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</si>
  <si>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</si>
  <si>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</si>
  <si>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</si>
  <si>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</si>
  <si>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</si>
  <si>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das Mutações do Patrimônio Líquido</t>
  </si>
  <si>
    <t>Capital social</t>
  </si>
  <si>
    <t>Adiantamento para futuro aumento de capital - AFAC</t>
  </si>
  <si>
    <t>Saldo em 31 de dezembro de 2018</t>
  </si>
  <si>
    <t xml:space="preserve">Integralização do Capital </t>
  </si>
  <si>
    <t>AFAC</t>
  </si>
  <si>
    <t>Resultado Líquido 2º trimestre 2019</t>
  </si>
  <si>
    <t>Saldo em 30 de junho de 2019</t>
  </si>
  <si>
    <t>Saldo em 31 de dezembro de 2019</t>
  </si>
  <si>
    <t>Resultado Líquido 2º trimestre 2020</t>
  </si>
  <si>
    <t>Saldo em 30 de junho de 2020</t>
  </si>
  <si>
    <t>Demonstração do Fluxo de Caixa</t>
  </si>
  <si>
    <t>Fluxo de Caixa das Atividades Operacionais</t>
  </si>
  <si>
    <t>Subvenção</t>
  </si>
  <si>
    <t>Receita de Prestação de Serviços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</si>
  <si>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</si>
  <si>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</si>
  <si>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</si>
  <si>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</si>
  <si>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</si>
  <si>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Depósito Recursal</t>
  </si>
  <si>
    <t>Despesas Tributárias</t>
  </si>
  <si>
    <t>Almoxarifado e outros pequenos valores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</si>
  <si>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</si>
  <si>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</si>
  <si>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</si>
  <si>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</si>
  <si>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Acordo de Parceria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</si>
  <si>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</si>
  <si>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</si>
  <si>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</si>
  <si>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</si>
  <si>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</si>
  <si>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</si>
  <si>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</si>
  <si>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Resultado do exercício</t>
  </si>
  <si>
    <t>Outros valores abrangentes</t>
  </si>
  <si>
    <t>Resultado abrangente do exercício</t>
  </si>
  <si>
    <t>Demonstração do resultado abrangente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</si>
</sst>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7" x14ac:knownFonts="1">
    <font>
      <sz val="11"/>
      <color indexed="8"/>
      <name val="Calibri"/>
      <charset val="1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theme="2" tint="-0.74999237037263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indexed="8"/>
      <name val="Arial"/>
      <family val="2"/>
    </font>
    <font>
      <b/>
      <sz val="9"/>
      <name val="Arial"/>
      <family val="2"/>
    </font>
    <font>
      <b/>
      <sz val="9"/>
      <color theme="2" tint="-0.749992370372631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4">
    <xf numFmtId="0" fontId="0" fillId="0" borderId="0">
      <alignment vertical="top"/>
    </xf>
    <xf numFmtId="43" fontId="4" fillId="0" borderId="0" applyFont="0" applyFill="0" applyBorder="0" applyAlignment="0" applyProtection="0"/>
    <xf numFmtId="0" fontId="4" fillId="0" borderId="0">
      <alignment vertical="top"/>
    </xf>
    <xf numFmtId="3" fontId="4" fillId="0" borderId="0">
      <alignment vertical="top"/>
    </xf>
  </cellStyleXfs>
  <cellXfs count="79">
    <xf numFmtId="0" fontId="0" fillId="0" borderId="0" xfId="0">
      <alignment vertical="top"/>
    </xf>
    <xf numFmtId="0" fontId="1" fillId="0" borderId="0" xfId="0" applyFont="1" applyProtection="1">
      <alignment vertical="top"/>
      <protection locked="0"/>
    </xf>
    <xf numFmtId="0" fontId="2" fillId="0" borderId="0" xfId="0" applyFo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164" fontId="3" fillId="0" borderId="0" xfId="0" applyNumberFormat="1" applyFont="1" applyProtection="1">
      <alignment vertical="top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4" fontId="1" fillId="0" borderId="2" xfId="0" applyNumberFormat="1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2" applyFont="1" applyAlignment="1">
      <alignment horizontal="left" vertical="top"/>
    </xf>
    <xf numFmtId="0" fontId="2" fillId="0" borderId="0" xfId="2" applyFont="1" applyAlignment="1">
      <alignment horizontal="left" vertical="top"/>
    </xf>
    <xf numFmtId="0" fontId="5" fillId="0" borderId="0" xfId="0" applyFont="1" applyProtection="1">
      <alignment vertical="top"/>
      <protection locked="0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164" fontId="7" fillId="0" borderId="0" xfId="0" applyNumberFormat="1" applyFont="1" applyProtection="1">
      <alignment vertical="top"/>
      <protection locked="0"/>
    </xf>
    <xf numFmtId="164" fontId="8" fillId="0" borderId="0" xfId="0" applyNumberFormat="1" applyFont="1" applyProtection="1">
      <alignment vertical="top"/>
      <protection locked="0"/>
    </xf>
    <xf numFmtId="3" fontId="9" fillId="0" borderId="0" xfId="0" applyNumberFormat="1" applyFont="1" applyProtection="1">
      <alignment vertical="top"/>
      <protection locked="0"/>
    </xf>
    <xf numFmtId="164" fontId="7" fillId="0" borderId="0" xfId="1" applyNumberFormat="1" applyFont="1" applyFill="1" applyAlignment="1" applyProtection="1">
      <alignment vertical="top"/>
      <protection locked="0"/>
    </xf>
    <xf numFmtId="0" fontId="10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9" fillId="0" borderId="0" xfId="0" applyNumberFormat="1" applyFont="1" applyProtection="1">
      <alignment vertical="top"/>
      <protection locked="0"/>
    </xf>
    <xf numFmtId="164" fontId="3" fillId="0" borderId="2" xfId="0" applyNumberFormat="1" applyFont="1" applyBorder="1" applyProtection="1">
      <alignment vertical="top"/>
      <protection locked="0"/>
    </xf>
    <xf numFmtId="164" fontId="12" fillId="0" borderId="0" xfId="0" applyNumberFormat="1" applyFont="1" applyProtection="1">
      <alignment vertical="top"/>
      <protection locked="0"/>
    </xf>
    <xf numFmtId="164" fontId="2" fillId="0" borderId="2" xfId="0" applyNumberFormat="1" applyFont="1" applyBorder="1" applyProtection="1">
      <alignment vertical="top"/>
      <protection locked="0"/>
    </xf>
    <xf numFmtId="0" fontId="6" fillId="0" borderId="0" xfId="0" applyFont="1" applyProtection="1">
      <alignment vertical="top"/>
      <protection locked="0"/>
    </xf>
    <xf numFmtId="0" fontId="13" fillId="0" borderId="0" xfId="0" applyFont="1" applyProtection="1">
      <alignment vertical="top"/>
      <protection locked="0"/>
    </xf>
    <xf numFmtId="3" fontId="3" fillId="0" borderId="0" xfId="0" applyNumberFormat="1" applyFont="1" applyProtection="1">
      <alignment vertical="top"/>
      <protection locked="0"/>
    </xf>
    <xf numFmtId="0" fontId="10" fillId="0" borderId="0" xfId="0" applyFont="1" applyProtection="1">
      <alignment vertical="top"/>
      <protection locked="0"/>
    </xf>
    <xf numFmtId="164" fontId="9" fillId="0" borderId="0" xfId="1" applyNumberFormat="1" applyFont="1" applyFill="1" applyAlignment="1" applyProtection="1">
      <alignment vertical="top"/>
      <protection locked="0"/>
    </xf>
    <xf numFmtId="0" fontId="14" fillId="0" borderId="0" xfId="2" applyFont="1" applyAlignment="1">
      <alignment horizontal="left" vertical="top"/>
    </xf>
    <xf numFmtId="43" fontId="9" fillId="0" borderId="0" xfId="1" applyFont="1" applyFill="1" applyAlignment="1" applyProtection="1">
      <alignment vertical="top"/>
      <protection locked="0"/>
    </xf>
    <xf numFmtId="164" fontId="7" fillId="0" borderId="0" xfId="3" applyNumberFormat="1" applyFont="1">
      <alignment vertical="top"/>
    </xf>
    <xf numFmtId="0" fontId="6" fillId="0" borderId="0" xfId="0" applyFont="1" applyAlignment="1" applyProtection="1">
      <alignment horizontal="center" vertical="top"/>
      <protection locked="0"/>
    </xf>
    <xf numFmtId="165" fontId="9" fillId="0" borderId="0" xfId="1" applyNumberFormat="1" applyFont="1" applyFill="1" applyAlignment="1" applyProtection="1">
      <alignment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43" fontId="3" fillId="0" borderId="0" xfId="0" applyNumberFormat="1" applyFont="1" applyProtection="1">
      <alignment vertical="top"/>
      <protection locked="0"/>
    </xf>
    <xf numFmtId="164" fontId="3" fillId="0" borderId="3" xfId="0" applyNumberFormat="1" applyFont="1" applyBorder="1" applyProtection="1">
      <alignment vertical="top"/>
      <protection locked="0"/>
    </xf>
    <xf numFmtId="165" fontId="3" fillId="0" borderId="0" xfId="0" applyNumberFormat="1" applyFont="1" applyProtection="1">
      <alignment vertical="top"/>
      <protection locked="0"/>
    </xf>
    <xf numFmtId="0" fontId="15" fillId="0" borderId="4" xfId="0" applyFont="1" applyBorder="1" applyProtection="1">
      <alignment vertical="top"/>
      <protection locked="0"/>
    </xf>
    <xf numFmtId="0" fontId="15" fillId="0" borderId="4" xfId="0" applyFont="1" applyBorder="1" applyAlignment="1" applyProtection="1">
      <alignment horizontal="center" vertical="top"/>
      <protection locked="0"/>
    </xf>
    <xf numFmtId="43" fontId="3" fillId="0" borderId="0" xfId="1" applyFont="1" applyAlignment="1" applyProtection="1">
      <alignment vertical="top"/>
      <protection locked="0"/>
    </xf>
    <xf numFmtId="0" fontId="1" fillId="0" borderId="0" xfId="2" applyFont="1" applyProtection="1">
      <alignment vertical="top"/>
      <protection locked="0"/>
    </xf>
    <xf numFmtId="0" fontId="2" fillId="0" borderId="0" xfId="2" applyFont="1" applyProtection="1">
      <alignment vertical="top"/>
      <protection locked="0"/>
    </xf>
    <xf numFmtId="0" fontId="3" fillId="0" borderId="0" xfId="2" applyFont="1" applyProtection="1">
      <alignment vertical="top"/>
      <protection locked="0"/>
    </xf>
    <xf numFmtId="0" fontId="1" fillId="0" borderId="1" xfId="2" applyFont="1" applyBorder="1" applyAlignment="1" applyProtection="1">
      <alignment horizontal="center"/>
      <protection locked="0"/>
    </xf>
    <xf numFmtId="0" fontId="1" fillId="0" borderId="2" xfId="2" applyFont="1" applyBorder="1" applyAlignment="1" applyProtection="1">
      <alignment horizontal="center" vertical="top" wrapText="1"/>
      <protection locked="0"/>
    </xf>
    <xf numFmtId="0" fontId="13" fillId="0" borderId="0" xfId="2" applyFont="1" applyProtection="1">
      <alignment vertical="top"/>
      <protection locked="0"/>
    </xf>
    <xf numFmtId="164" fontId="7" fillId="0" borderId="0" xfId="2" applyNumberFormat="1" applyFont="1" applyProtection="1">
      <alignment vertical="top"/>
      <protection locked="0"/>
    </xf>
    <xf numFmtId="164" fontId="8" fillId="0" borderId="0" xfId="2" applyNumberFormat="1" applyFont="1" applyProtection="1">
      <alignment vertical="top"/>
      <protection locked="0"/>
    </xf>
    <xf numFmtId="164" fontId="5" fillId="0" borderId="2" xfId="2" applyNumberFormat="1" applyFont="1" applyBorder="1" applyProtection="1">
      <alignment vertical="top"/>
      <protection locked="0"/>
    </xf>
    <xf numFmtId="164" fontId="3" fillId="0" borderId="0" xfId="2" applyNumberFormat="1" applyFont="1" applyProtection="1">
      <alignment vertical="top"/>
      <protection locked="0"/>
    </xf>
    <xf numFmtId="0" fontId="5" fillId="0" borderId="0" xfId="2" applyFont="1" applyProtection="1">
      <alignment vertical="top"/>
      <protection locked="0"/>
    </xf>
    <xf numFmtId="164" fontId="12" fillId="0" borderId="0" xfId="2" applyNumberFormat="1" applyFont="1" applyProtection="1">
      <alignment vertical="top"/>
      <protection locked="0"/>
    </xf>
    <xf numFmtId="164" fontId="9" fillId="0" borderId="0" xfId="2" applyNumberFormat="1" applyFont="1" applyAlignment="1" applyProtection="1">
      <alignment horizontal="left" vertical="top"/>
      <protection locked="0"/>
    </xf>
    <xf numFmtId="3" fontId="7" fillId="0" borderId="0" xfId="2" applyNumberFormat="1" applyFont="1" applyProtection="1">
      <alignment vertical="top"/>
      <protection locked="0"/>
    </xf>
    <xf numFmtId="0" fontId="16" fillId="0" borderId="0" xfId="2" applyFont="1" applyAlignment="1">
      <alignment horizontal="left" vertical="top"/>
    </xf>
    <xf numFmtId="0" fontId="13" fillId="0" borderId="0" xfId="2" applyFont="1" applyAlignment="1">
      <alignment horizontal="left" vertical="top"/>
    </xf>
    <xf numFmtId="164" fontId="6" fillId="0" borderId="0" xfId="1" applyNumberFormat="1" applyFont="1" applyFill="1" applyAlignment="1" applyProtection="1">
      <alignment vertical="top"/>
      <protection locked="0"/>
    </xf>
    <xf numFmtId="164" fontId="13" fillId="0" borderId="0" xfId="2" applyNumberFormat="1" applyFont="1" applyProtection="1">
      <alignment vertical="top"/>
      <protection locked="0"/>
    </xf>
    <xf numFmtId="164" fontId="6" fillId="0" borderId="0" xfId="2" applyNumberFormat="1" applyFont="1" applyProtection="1">
      <alignment vertical="top"/>
      <protection locked="0"/>
    </xf>
    <xf numFmtId="164" fontId="5" fillId="0" borderId="5" xfId="2" applyNumberFormat="1" applyFont="1" applyBorder="1" applyProtection="1">
      <alignment vertical="top"/>
      <protection locked="0"/>
    </xf>
    <xf numFmtId="0" fontId="6" fillId="0" borderId="0" xfId="2" applyFont="1" applyProtection="1">
      <alignment vertical="top"/>
      <protection locked="0"/>
    </xf>
    <xf numFmtId="0" fontId="15" fillId="0" borderId="4" xfId="2" applyFont="1" applyBorder="1" applyProtection="1">
      <alignment vertical="top"/>
      <protection locked="0"/>
    </xf>
    <xf numFmtId="0" fontId="2" fillId="0" borderId="4" xfId="2" applyFont="1" applyBorder="1" applyProtection="1">
      <alignment vertical="top"/>
      <protection locked="0"/>
    </xf>
    <xf numFmtId="0" fontId="3" fillId="0" borderId="4" xfId="2" applyFont="1" applyBorder="1" applyProtection="1">
      <alignment vertical="top"/>
      <protection locked="0"/>
    </xf>
    <xf numFmtId="164" fontId="5" fillId="0" borderId="6" xfId="2" applyNumberFormat="1" applyFont="1" applyBorder="1" applyProtection="1">
      <alignment vertical="top"/>
      <protection locked="0"/>
    </xf>
    <xf numFmtId="164" fontId="5" fillId="0" borderId="0" xfId="2" applyNumberFormat="1" applyFont="1" applyProtection="1">
      <alignment vertical="top"/>
      <protection locked="0"/>
    </xf>
    <xf numFmtId="164" fontId="6" fillId="0" borderId="0" xfId="1" applyNumberFormat="1" applyFont="1" applyFill="1" applyBorder="1" applyAlignment="1">
      <alignment horizontal="left" vertical="top"/>
    </xf>
    <xf numFmtId="164" fontId="6" fillId="0" borderId="0" xfId="2" applyNumberFormat="1" applyFont="1" applyAlignment="1">
      <alignment horizontal="left" vertical="top"/>
    </xf>
    <xf numFmtId="164" fontId="3" fillId="0" borderId="7" xfId="2" applyNumberFormat="1" applyFont="1" applyBorder="1" applyProtection="1">
      <alignment vertical="top"/>
      <protection locked="0"/>
    </xf>
    <xf numFmtId="164" fontId="2" fillId="0" borderId="0" xfId="2" applyNumberFormat="1" applyFont="1" applyProtection="1">
      <alignment vertical="top"/>
      <protection locked="0"/>
    </xf>
    <xf numFmtId="164" fontId="5" fillId="0" borderId="3" xfId="2" applyNumberFormat="1" applyFont="1" applyBorder="1" applyProtection="1">
      <alignment vertical="top"/>
      <protection locked="0"/>
    </xf>
    <xf numFmtId="43" fontId="9" fillId="0" borderId="0" xfId="1" applyFont="1" applyAlignment="1" applyProtection="1">
      <alignment vertical="top"/>
      <protection locked="0"/>
    </xf>
    <xf numFmtId="0" fontId="15" fillId="0" borderId="0" xfId="2" applyFont="1" applyBorder="1" applyProtection="1">
      <alignment vertical="top"/>
      <protection locked="0"/>
    </xf>
    <xf numFmtId="0" fontId="2" fillId="0" borderId="0" xfId="2" applyFont="1" applyBorder="1" applyProtection="1">
      <alignment vertical="top"/>
      <protection locked="0"/>
    </xf>
    <xf numFmtId="0" fontId="3" fillId="0" borderId="0" xfId="2" applyFont="1" applyBorder="1" applyProtection="1">
      <alignment vertical="top"/>
      <protection locked="0"/>
    </xf>
  </cellXfs>
  <cellStyles count="4">
    <cellStyle name="Normal" xfId="0" builtinId="0"/>
    <cellStyle name="Normal 4" xfId="2" xr:uid="{68535892-34CC-44A2-867C-F5CCE6BC65E4}"/>
    <cellStyle name="Vírgula" xfId="1" builtinId="3"/>
    <cellStyle name="Vírgula 2" xfId="3" xr:uid="{A59A8B93-61D2-4CB2-9889-C9E2E9EBC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2</xdr:row>
      <xdr:rowOff>19051</xdr:rowOff>
    </xdr:from>
    <xdr:to>
      <xdr:col>17</xdr:col>
      <xdr:colOff>1045845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E3E6C9-46F4-4F41-9A78-45D19E50F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38101</xdr:rowOff>
    </xdr:from>
    <xdr:to>
      <xdr:col>7</xdr:col>
      <xdr:colOff>1026795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D1A5B0-6369-412C-BEE1-411606021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1</xdr:row>
      <xdr:rowOff>38101</xdr:rowOff>
    </xdr:from>
    <xdr:to>
      <xdr:col>11</xdr:col>
      <xdr:colOff>1045845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C0A0C9-2C78-4921-B0B9-29679E6EF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19051</xdr:rowOff>
    </xdr:from>
    <xdr:to>
      <xdr:col>7</xdr:col>
      <xdr:colOff>1036320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967942-9318-4FCD-8FCC-ADDB3468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19051</xdr:rowOff>
    </xdr:from>
    <xdr:ext cx="1036320" cy="647700"/>
    <xdr:pic>
      <xdr:nvPicPr>
        <xdr:cNvPr id="3" name="Imagem 2">
          <a:extLst>
            <a:ext uri="{FF2B5EF4-FFF2-40B4-BE49-F238E27FC236}">
              <a16:creationId xmlns:a16="http://schemas.microsoft.com/office/drawing/2014/main" id="{2AC29585-3556-4196-9318-1695CF3F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504826"/>
          <a:ext cx="1036320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488E-84CC-45E5-B51D-086AD70A3C01}">
  <sheetPr>
    <tabColor theme="1" tint="0.249977111117893"/>
    <pageSetUpPr fitToPage="1"/>
  </sheetPr>
  <dimension ref="B3:R40"/>
  <sheetViews>
    <sheetView showGridLines="0" tabSelected="1" zoomScaleNormal="100" workbookViewId="0">
      <selection activeCell="A2" sqref="A2:R39"/>
    </sheetView>
  </sheetViews>
  <sheetFormatPr defaultRowHeight="12.75" x14ac:dyDescent="0.25"/>
  <cols>
    <col min="1" max="1" width="5" style="4" customWidth="1"/>
    <col min="2" max="2" width="3.42578125" style="2" customWidth="1"/>
    <col min="3" max="3" width="4.85546875" style="2" customWidth="1"/>
    <col min="4" max="4" width="34.42578125" style="2" customWidth="1"/>
    <col min="5" max="5" width="6.85546875" style="3" customWidth="1"/>
    <col min="6" max="6" width="2.85546875" style="2" customWidth="1"/>
    <col min="7" max="7" width="16.42578125" style="4" customWidth="1"/>
    <col min="8" max="8" width="3.5703125" style="4" customWidth="1"/>
    <col min="9" max="9" width="16.42578125" style="4" customWidth="1"/>
    <col min="10" max="10" width="3.28515625" style="4" customWidth="1"/>
    <col min="11" max="11" width="3.42578125" style="4" customWidth="1"/>
    <col min="12" max="12" width="4.85546875" style="4" customWidth="1"/>
    <col min="13" max="13" width="34.42578125" style="4" customWidth="1"/>
    <col min="14" max="14" width="6.85546875" style="5" customWidth="1"/>
    <col min="15" max="15" width="2.85546875" style="4" customWidth="1"/>
    <col min="16" max="16" width="16.42578125" style="4" customWidth="1"/>
    <col min="17" max="17" width="3.5703125" style="4" customWidth="1"/>
    <col min="18" max="18" width="16.42578125" style="4" customWidth="1"/>
    <col min="19" max="16384" width="9.140625" style="4"/>
  </cols>
  <sheetData>
    <row r="3" spans="2:18" x14ac:dyDescent="0.25">
      <c r="B3" s="1" t="s">
        <v>0</v>
      </c>
    </row>
    <row r="4" spans="2:18" x14ac:dyDescent="0.25">
      <c r="B4" s="1" t="s">
        <v>1</v>
      </c>
    </row>
    <row r="5" spans="2:18" x14ac:dyDescent="0.25">
      <c r="M5" s="6"/>
    </row>
    <row r="8" spans="2:18" x14ac:dyDescent="0.2">
      <c r="E8" s="7" t="s">
        <v>2</v>
      </c>
      <c r="F8" s="8"/>
      <c r="G8" s="9">
        <v>44012</v>
      </c>
      <c r="H8" s="1"/>
      <c r="I8" s="9">
        <v>43830</v>
      </c>
      <c r="J8" s="10"/>
      <c r="K8" s="2"/>
      <c r="L8" s="2"/>
      <c r="M8" s="2"/>
      <c r="N8" s="7" t="s">
        <v>2</v>
      </c>
      <c r="O8" s="8"/>
      <c r="P8" s="9">
        <v>44012</v>
      </c>
      <c r="Q8" s="1"/>
      <c r="R8" s="9">
        <v>43830</v>
      </c>
    </row>
    <row r="9" spans="2:18" x14ac:dyDescent="0.25">
      <c r="K9" s="2"/>
      <c r="L9" s="2"/>
      <c r="M9" s="2"/>
      <c r="N9" s="3"/>
      <c r="O9" s="2"/>
    </row>
    <row r="10" spans="2:18" x14ac:dyDescent="0.25">
      <c r="B10" s="11" t="s">
        <v>3</v>
      </c>
      <c r="K10" s="11" t="s">
        <v>4</v>
      </c>
      <c r="L10" s="2"/>
      <c r="M10" s="2"/>
      <c r="N10" s="3"/>
      <c r="O10" s="2"/>
    </row>
    <row r="11" spans="2:18" x14ac:dyDescent="0.25">
      <c r="B11" s="12"/>
      <c r="K11" s="12"/>
      <c r="L11" s="2"/>
      <c r="M11" s="2"/>
      <c r="N11" s="3"/>
      <c r="O11" s="2"/>
    </row>
    <row r="12" spans="2:18" x14ac:dyDescent="0.25">
      <c r="B12" s="13" t="s">
        <v>5</v>
      </c>
      <c r="K12" s="13" t="s">
        <v>5</v>
      </c>
      <c r="L12" s="2"/>
      <c r="M12" s="2"/>
      <c r="N12" s="3"/>
      <c r="O12" s="2"/>
    </row>
    <row r="13" spans="2:18" x14ac:dyDescent="0.25">
      <c r="B13" s="13"/>
      <c r="K13" s="13"/>
      <c r="L13" s="2"/>
      <c r="M13" s="2"/>
      <c r="N13" s="3"/>
      <c r="O13" s="2"/>
    </row>
    <row r="14" spans="2:18" x14ac:dyDescent="0.25">
      <c r="C14" s="14" t="s">
        <v>6</v>
      </c>
      <c r="D14" s="14"/>
      <c r="E14" s="15">
        <v>4</v>
      </c>
      <c r="F14" s="14"/>
      <c r="G14" s="16">
        <f>4503632.52+23575111.5</f>
        <v>28078744.02</v>
      </c>
      <c r="H14" s="17"/>
      <c r="I14" s="16">
        <v>26677566</v>
      </c>
      <c r="J14" s="18"/>
      <c r="K14" s="2"/>
      <c r="L14" s="14" t="s">
        <v>7</v>
      </c>
      <c r="M14" s="14"/>
      <c r="N14" s="15">
        <v>14</v>
      </c>
      <c r="O14" s="14"/>
      <c r="P14" s="16">
        <v>6384006</v>
      </c>
      <c r="Q14" s="17"/>
      <c r="R14" s="16">
        <v>4301090</v>
      </c>
    </row>
    <row r="15" spans="2:18" x14ac:dyDescent="0.25">
      <c r="C15" s="14" t="s">
        <v>8</v>
      </c>
      <c r="D15" s="14"/>
      <c r="E15" s="15">
        <v>5</v>
      </c>
      <c r="F15" s="14"/>
      <c r="G15" s="19">
        <v>0</v>
      </c>
      <c r="H15" s="17"/>
      <c r="I15" s="16">
        <v>12706426</v>
      </c>
      <c r="J15" s="18"/>
      <c r="K15" s="2"/>
      <c r="L15" s="14" t="s">
        <v>9</v>
      </c>
      <c r="M15" s="14"/>
      <c r="N15" s="15">
        <v>15</v>
      </c>
      <c r="O15" s="14"/>
      <c r="P15" s="16">
        <v>498490</v>
      </c>
      <c r="Q15" s="17"/>
      <c r="R15" s="16">
        <v>84663</v>
      </c>
    </row>
    <row r="16" spans="2:18" x14ac:dyDescent="0.25">
      <c r="C16" s="14" t="s">
        <v>10</v>
      </c>
      <c r="D16" s="14"/>
      <c r="E16" s="15">
        <v>6</v>
      </c>
      <c r="F16" s="14"/>
      <c r="G16" s="16">
        <v>0</v>
      </c>
      <c r="H16" s="17"/>
      <c r="I16" s="16">
        <v>13290134</v>
      </c>
      <c r="J16" s="18"/>
      <c r="K16" s="2"/>
      <c r="L16" s="14" t="s">
        <v>11</v>
      </c>
      <c r="M16" s="14"/>
      <c r="N16" s="15">
        <v>16</v>
      </c>
      <c r="O16" s="14"/>
      <c r="P16" s="16">
        <v>963953</v>
      </c>
      <c r="Q16" s="17"/>
      <c r="R16" s="16">
        <f>96815</f>
        <v>96815</v>
      </c>
    </row>
    <row r="17" spans="2:18" x14ac:dyDescent="0.25">
      <c r="C17" s="14" t="s">
        <v>12</v>
      </c>
      <c r="D17" s="14"/>
      <c r="E17" s="15">
        <v>7</v>
      </c>
      <c r="F17" s="14"/>
      <c r="G17" s="16">
        <v>486434.56</v>
      </c>
      <c r="H17" s="17"/>
      <c r="I17" s="16">
        <v>623102</v>
      </c>
      <c r="J17" s="18"/>
      <c r="K17" s="2"/>
      <c r="L17" s="14" t="s">
        <v>13</v>
      </c>
      <c r="M17" s="14"/>
      <c r="N17" s="15">
        <v>17</v>
      </c>
      <c r="O17" s="14"/>
      <c r="P17" s="16">
        <v>58884</v>
      </c>
      <c r="Q17" s="17"/>
      <c r="R17" s="16">
        <v>482155</v>
      </c>
    </row>
    <row r="18" spans="2:18" x14ac:dyDescent="0.25">
      <c r="C18" s="14" t="s">
        <v>14</v>
      </c>
      <c r="D18" s="14"/>
      <c r="E18" s="15">
        <v>8</v>
      </c>
      <c r="F18" s="14"/>
      <c r="G18" s="16">
        <v>978867</v>
      </c>
      <c r="H18" s="17"/>
      <c r="I18" s="16">
        <v>259682</v>
      </c>
      <c r="J18" s="18"/>
      <c r="K18" s="2"/>
      <c r="L18" s="20"/>
      <c r="M18" s="21"/>
      <c r="N18" s="22"/>
      <c r="O18" s="20"/>
      <c r="P18" s="23"/>
      <c r="Q18" s="6"/>
      <c r="R18" s="23"/>
    </row>
    <row r="19" spans="2:18" x14ac:dyDescent="0.25">
      <c r="C19" s="14" t="s">
        <v>15</v>
      </c>
      <c r="D19" s="14"/>
      <c r="E19" s="15">
        <v>9</v>
      </c>
      <c r="F19" s="14"/>
      <c r="G19" s="16">
        <v>0</v>
      </c>
      <c r="H19" s="17"/>
      <c r="I19" s="16">
        <v>541289</v>
      </c>
      <c r="J19" s="18"/>
      <c r="K19" s="11" t="s">
        <v>16</v>
      </c>
      <c r="L19" s="2"/>
      <c r="M19" s="2"/>
      <c r="N19" s="3"/>
      <c r="O19" s="2"/>
      <c r="P19" s="24">
        <f>SUM(P14:P18)</f>
        <v>7905333</v>
      </c>
      <c r="Q19" s="25"/>
      <c r="R19" s="24">
        <f>SUM(R14:R18)</f>
        <v>4964723</v>
      </c>
    </row>
    <row r="20" spans="2:18" x14ac:dyDescent="0.25">
      <c r="C20" s="14" t="s">
        <v>17</v>
      </c>
      <c r="D20" s="14"/>
      <c r="E20" s="15">
        <v>10</v>
      </c>
      <c r="F20" s="14"/>
      <c r="G20" s="16">
        <v>104137.33</v>
      </c>
      <c r="H20" s="17"/>
      <c r="I20" s="16">
        <v>85299</v>
      </c>
      <c r="J20" s="18"/>
      <c r="K20" s="2"/>
      <c r="L20" s="20"/>
      <c r="M20" s="20"/>
      <c r="N20" s="22"/>
      <c r="O20" s="20"/>
      <c r="P20" s="23"/>
      <c r="Q20" s="6"/>
      <c r="R20" s="23"/>
    </row>
    <row r="21" spans="2:18" x14ac:dyDescent="0.25">
      <c r="C21" s="14" t="s">
        <v>18</v>
      </c>
      <c r="D21" s="14"/>
      <c r="E21" s="15">
        <v>11</v>
      </c>
      <c r="F21" s="14"/>
      <c r="G21" s="16">
        <v>129873.06</v>
      </c>
      <c r="H21" s="17"/>
      <c r="I21" s="16">
        <v>77206</v>
      </c>
      <c r="J21" s="18"/>
      <c r="K21" s="11" t="s">
        <v>19</v>
      </c>
      <c r="L21" s="2"/>
      <c r="M21" s="2"/>
      <c r="N21" s="3"/>
      <c r="O21" s="2"/>
      <c r="P21" s="6"/>
      <c r="Q21" s="6"/>
      <c r="R21" s="6"/>
    </row>
    <row r="22" spans="2:18" x14ac:dyDescent="0.25">
      <c r="C22" s="20"/>
      <c r="D22" s="20"/>
      <c r="E22" s="22"/>
      <c r="F22" s="20"/>
      <c r="G22" s="23"/>
      <c r="H22" s="6"/>
      <c r="I22" s="23"/>
      <c r="J22" s="18"/>
      <c r="K22" s="11"/>
      <c r="L22" s="2"/>
      <c r="M22" s="2"/>
      <c r="N22" s="3"/>
      <c r="O22" s="2"/>
      <c r="P22" s="6"/>
      <c r="Q22" s="6"/>
      <c r="R22" s="6"/>
    </row>
    <row r="23" spans="2:18" x14ac:dyDescent="0.25">
      <c r="B23" s="11" t="s">
        <v>16</v>
      </c>
      <c r="G23" s="26">
        <f>SUM(G14:G22)</f>
        <v>29778055.969999995</v>
      </c>
      <c r="H23" s="25"/>
      <c r="I23" s="24">
        <f>SUM(I14:I22)</f>
        <v>54260704</v>
      </c>
      <c r="J23" s="18"/>
      <c r="K23" s="11"/>
      <c r="L23" s="27" t="s">
        <v>20</v>
      </c>
      <c r="M23" s="28"/>
      <c r="N23" s="15">
        <v>18</v>
      </c>
      <c r="O23" s="14"/>
      <c r="P23" s="19">
        <v>944792</v>
      </c>
      <c r="Q23" s="17"/>
      <c r="R23" s="19">
        <v>1044981</v>
      </c>
    </row>
    <row r="24" spans="2:18" x14ac:dyDescent="0.25">
      <c r="J24" s="29"/>
      <c r="K24" s="11"/>
      <c r="L24" s="30"/>
      <c r="M24" s="20"/>
      <c r="N24" s="3"/>
      <c r="O24" s="2"/>
      <c r="P24" s="31"/>
      <c r="Q24" s="6"/>
      <c r="R24" s="31"/>
    </row>
    <row r="25" spans="2:18" x14ac:dyDescent="0.25">
      <c r="G25" s="6"/>
      <c r="H25" s="6"/>
      <c r="I25" s="6"/>
      <c r="K25" s="11" t="s">
        <v>21</v>
      </c>
      <c r="L25" s="2"/>
      <c r="M25" s="2"/>
      <c r="N25" s="3"/>
      <c r="O25" s="2"/>
      <c r="P25" s="24">
        <f>SUM(P21:P24)</f>
        <v>944792</v>
      </c>
      <c r="Q25" s="6"/>
      <c r="R25" s="24">
        <f>SUM(R21:R24)</f>
        <v>1044981</v>
      </c>
    </row>
    <row r="26" spans="2:18" x14ac:dyDescent="0.25">
      <c r="B26" s="11" t="s">
        <v>19</v>
      </c>
      <c r="G26" s="6"/>
      <c r="H26" s="6"/>
      <c r="I26" s="6"/>
      <c r="K26" s="11"/>
      <c r="L26" s="2"/>
      <c r="M26" s="2"/>
      <c r="N26" s="3"/>
      <c r="O26" s="2"/>
      <c r="P26" s="6"/>
      <c r="Q26" s="6"/>
      <c r="R26" s="6"/>
    </row>
    <row r="27" spans="2:18" x14ac:dyDescent="0.25">
      <c r="B27" s="11"/>
      <c r="C27" s="27" t="s">
        <v>22</v>
      </c>
      <c r="G27" s="6"/>
      <c r="H27" s="6"/>
      <c r="I27" s="6"/>
      <c r="K27" s="11"/>
      <c r="P27" s="6"/>
      <c r="Q27" s="6"/>
      <c r="R27" s="6"/>
    </row>
    <row r="28" spans="2:18" x14ac:dyDescent="0.25">
      <c r="B28" s="32"/>
      <c r="D28" s="14" t="s">
        <v>10</v>
      </c>
      <c r="E28" s="15">
        <v>6</v>
      </c>
      <c r="F28" s="14"/>
      <c r="G28" s="16">
        <v>19542919.969999999</v>
      </c>
      <c r="I28" s="19">
        <v>0</v>
      </c>
      <c r="K28" s="11" t="s">
        <v>23</v>
      </c>
      <c r="L28" s="2"/>
      <c r="M28" s="2"/>
      <c r="N28" s="3"/>
      <c r="O28" s="2"/>
      <c r="P28" s="6"/>
      <c r="Q28" s="6"/>
      <c r="R28" s="6"/>
    </row>
    <row r="29" spans="2:18" x14ac:dyDescent="0.25">
      <c r="B29" s="32"/>
      <c r="C29" s="27"/>
      <c r="D29" s="14" t="s">
        <v>8</v>
      </c>
      <c r="E29" s="15">
        <v>5</v>
      </c>
      <c r="F29" s="28"/>
      <c r="G29" s="19">
        <v>12706425.83</v>
      </c>
      <c r="H29" s="17"/>
      <c r="I29" s="19">
        <v>0</v>
      </c>
      <c r="K29" s="11"/>
      <c r="P29" s="6"/>
      <c r="Q29" s="6"/>
      <c r="R29" s="6"/>
    </row>
    <row r="30" spans="2:18" x14ac:dyDescent="0.25">
      <c r="B30" s="28"/>
      <c r="C30" s="28"/>
      <c r="D30" s="14" t="s">
        <v>15</v>
      </c>
      <c r="E30" s="15">
        <v>9</v>
      </c>
      <c r="F30" s="28"/>
      <c r="G30" s="19">
        <f>297548.46+238810.37</f>
        <v>536358.83000000007</v>
      </c>
      <c r="H30" s="17"/>
      <c r="I30" s="19">
        <v>0</v>
      </c>
      <c r="J30" s="33"/>
      <c r="K30" s="11"/>
      <c r="L30" s="27" t="s">
        <v>24</v>
      </c>
      <c r="M30" s="28"/>
      <c r="N30" s="15">
        <v>19</v>
      </c>
      <c r="O30" s="14"/>
      <c r="P30" s="34">
        <v>98701677</v>
      </c>
      <c r="Q30" s="17"/>
      <c r="R30" s="19">
        <v>98701677</v>
      </c>
    </row>
    <row r="31" spans="2:18" x14ac:dyDescent="0.25">
      <c r="B31" s="28"/>
      <c r="C31" s="27" t="s">
        <v>25</v>
      </c>
      <c r="D31" s="27"/>
      <c r="E31" s="35">
        <v>12</v>
      </c>
      <c r="F31" s="27"/>
      <c r="G31" s="19">
        <v>2411760.29</v>
      </c>
      <c r="H31" s="17"/>
      <c r="I31" s="19">
        <v>2767442</v>
      </c>
      <c r="J31" s="33"/>
      <c r="K31" s="2"/>
      <c r="L31" s="27" t="s">
        <v>26</v>
      </c>
      <c r="M31" s="27"/>
      <c r="N31" s="15">
        <v>20</v>
      </c>
      <c r="O31" s="14"/>
      <c r="P31" s="34">
        <v>24970511</v>
      </c>
      <c r="Q31" s="17"/>
      <c r="R31" s="19">
        <v>14695573</v>
      </c>
    </row>
    <row r="32" spans="2:18" x14ac:dyDescent="0.25">
      <c r="B32" s="28"/>
      <c r="C32" s="27" t="s">
        <v>27</v>
      </c>
      <c r="D32" s="27"/>
      <c r="E32" s="35">
        <v>13</v>
      </c>
      <c r="F32" s="27"/>
      <c r="G32" s="19">
        <v>36257029.649999999</v>
      </c>
      <c r="H32" s="17"/>
      <c r="I32" s="19">
        <v>33217264</v>
      </c>
      <c r="J32" s="36"/>
      <c r="K32" s="2"/>
      <c r="L32" s="27" t="s">
        <v>28</v>
      </c>
      <c r="M32" s="27"/>
      <c r="N32" s="15">
        <v>19</v>
      </c>
      <c r="O32" s="27"/>
      <c r="P32" s="34">
        <v>-31289762</v>
      </c>
      <c r="Q32" s="17"/>
      <c r="R32" s="19">
        <v>-29161544</v>
      </c>
    </row>
    <row r="33" spans="2:18" x14ac:dyDescent="0.25">
      <c r="C33" s="30"/>
      <c r="D33" s="30"/>
      <c r="E33" s="37"/>
      <c r="F33" s="30"/>
      <c r="G33" s="31"/>
      <c r="H33" s="6"/>
      <c r="I33" s="31"/>
      <c r="J33" s="36"/>
      <c r="K33" s="2"/>
      <c r="L33" s="30"/>
      <c r="M33" s="30"/>
      <c r="N33" s="37"/>
      <c r="O33" s="30"/>
      <c r="P33" s="31"/>
      <c r="Q33" s="6"/>
      <c r="R33" s="31"/>
    </row>
    <row r="34" spans="2:18" x14ac:dyDescent="0.25">
      <c r="B34" s="11" t="s">
        <v>21</v>
      </c>
      <c r="G34" s="24">
        <f>SUM(G28:G33)</f>
        <v>71454494.569999993</v>
      </c>
      <c r="H34" s="6"/>
      <c r="I34" s="24">
        <f>SUM(I28:I32)</f>
        <v>35984706</v>
      </c>
      <c r="J34" s="33"/>
      <c r="K34" s="11" t="s">
        <v>29</v>
      </c>
      <c r="L34" s="2"/>
      <c r="M34" s="2"/>
      <c r="N34" s="3"/>
      <c r="O34" s="2"/>
      <c r="P34" s="24">
        <f>SUM(P30:P33)</f>
        <v>92382426</v>
      </c>
      <c r="Q34" s="6"/>
      <c r="R34" s="24">
        <f>SUM(R30:R33)</f>
        <v>84235706</v>
      </c>
    </row>
    <row r="35" spans="2:18" x14ac:dyDescent="0.25">
      <c r="J35" s="38"/>
    </row>
    <row r="36" spans="2:18" x14ac:dyDescent="0.25">
      <c r="G36" s="6"/>
      <c r="H36" s="6"/>
      <c r="I36" s="6"/>
      <c r="K36" s="2"/>
      <c r="L36" s="2"/>
      <c r="M36" s="2"/>
      <c r="N36" s="3"/>
      <c r="O36" s="2"/>
      <c r="P36" s="6"/>
      <c r="Q36" s="6"/>
      <c r="R36" s="6"/>
    </row>
    <row r="37" spans="2:18" ht="13.5" thickBot="1" x14ac:dyDescent="0.3">
      <c r="B37" s="11" t="s">
        <v>30</v>
      </c>
      <c r="G37" s="39">
        <f>SUM(G23,G34)</f>
        <v>101232550.53999999</v>
      </c>
      <c r="H37" s="6"/>
      <c r="I37" s="39">
        <f>SUM(I23,I34)</f>
        <v>90245410</v>
      </c>
      <c r="J37" s="40"/>
      <c r="K37" s="11" t="s">
        <v>31</v>
      </c>
      <c r="L37" s="2"/>
      <c r="M37" s="2"/>
      <c r="N37" s="3"/>
      <c r="O37" s="2"/>
      <c r="P37" s="39">
        <f>SUM(P19,P25,P34)</f>
        <v>101232551</v>
      </c>
      <c r="Q37" s="6"/>
      <c r="R37" s="39">
        <f>SUM(R19,R25,R34)</f>
        <v>90245410</v>
      </c>
    </row>
    <row r="38" spans="2:18" ht="18" customHeight="1" thickTop="1" x14ac:dyDescent="0.25"/>
    <row r="39" spans="2:18" x14ac:dyDescent="0.25">
      <c r="B39" s="41" t="s">
        <v>32</v>
      </c>
      <c r="C39" s="41"/>
      <c r="D39" s="41"/>
      <c r="E39" s="42"/>
      <c r="F39" s="41"/>
      <c r="G39" s="41"/>
      <c r="H39" s="41"/>
      <c r="I39" s="41"/>
      <c r="J39" s="41"/>
      <c r="K39" s="41"/>
      <c r="L39" s="41"/>
      <c r="M39" s="41"/>
      <c r="N39" s="42"/>
      <c r="O39" s="41"/>
      <c r="P39" s="41"/>
      <c r="Q39" s="41"/>
      <c r="R39" s="41"/>
    </row>
    <row r="40" spans="2:18" x14ac:dyDescent="0.25">
      <c r="G40" s="43"/>
    </row>
  </sheetData>
  <pageMargins left="0.51181102362204722" right="0.51181102362204722" top="0.78740157480314965" bottom="0.78740157480314965" header="0.31496062992125984" footer="0.31496062992125984"/>
  <pageSetup paperSize="9" scale="73" orientation="landscape" r:id="rId1"/>
  <ignoredErrors>
    <ignoredError sqref="G14:R3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0449-FCBD-4C82-989B-242658FD8D72}">
  <sheetPr>
    <tabColor theme="1" tint="0.249977111117893"/>
    <pageSetUpPr fitToPage="1"/>
  </sheetPr>
  <dimension ref="B3:H42"/>
  <sheetViews>
    <sheetView showGridLines="0" zoomScaleNormal="100" workbookViewId="0">
      <selection sqref="A1:H42"/>
    </sheetView>
  </sheetViews>
  <sheetFormatPr defaultRowHeight="12.75" x14ac:dyDescent="0.25"/>
  <cols>
    <col min="1" max="1" width="9.140625" style="46"/>
    <col min="2" max="2" width="4.85546875" style="45" customWidth="1"/>
    <col min="3" max="3" width="45.140625" style="45" customWidth="1"/>
    <col min="4" max="4" width="9.140625" style="45" customWidth="1"/>
    <col min="5" max="5" width="6.7109375" style="45" customWidth="1"/>
    <col min="6" max="6" width="16" style="46" customWidth="1"/>
    <col min="7" max="7" width="3.28515625" style="46" customWidth="1"/>
    <col min="8" max="8" width="16" style="46" customWidth="1"/>
    <col min="9" max="16384" width="9.140625" style="46"/>
  </cols>
  <sheetData>
    <row r="3" spans="2:8" x14ac:dyDescent="0.25">
      <c r="B3" s="44" t="s">
        <v>0</v>
      </c>
    </row>
    <row r="4" spans="2:8" x14ac:dyDescent="0.25">
      <c r="B4" s="44" t="s">
        <v>33</v>
      </c>
    </row>
    <row r="5" spans="2:8" x14ac:dyDescent="0.25">
      <c r="B5" s="44"/>
    </row>
    <row r="7" spans="2:8" ht="25.5" x14ac:dyDescent="0.2">
      <c r="D7" s="47" t="s">
        <v>2</v>
      </c>
      <c r="E7" s="44"/>
      <c r="F7" s="48" t="s">
        <v>34</v>
      </c>
      <c r="G7" s="44"/>
      <c r="H7" s="48" t="s">
        <v>35</v>
      </c>
    </row>
    <row r="9" spans="2:8" x14ac:dyDescent="0.25">
      <c r="B9" s="14" t="s">
        <v>36</v>
      </c>
      <c r="C9" s="49"/>
      <c r="D9" s="15"/>
      <c r="E9" s="49"/>
      <c r="F9" s="50">
        <v>899051</v>
      </c>
      <c r="G9" s="51"/>
      <c r="H9" s="50">
        <v>200257</v>
      </c>
    </row>
    <row r="10" spans="2:8" x14ac:dyDescent="0.25">
      <c r="B10" s="14" t="s">
        <v>37</v>
      </c>
      <c r="C10" s="49"/>
      <c r="D10" s="15"/>
      <c r="E10" s="49"/>
      <c r="F10" s="50">
        <v>-210649</v>
      </c>
      <c r="G10" s="51"/>
      <c r="H10" s="50">
        <v>-177106</v>
      </c>
    </row>
    <row r="11" spans="2:8" x14ac:dyDescent="0.25">
      <c r="B11" s="11" t="s">
        <v>38</v>
      </c>
      <c r="D11" s="15">
        <v>21</v>
      </c>
      <c r="F11" s="52">
        <f>SUM(F9:F10)</f>
        <v>688402</v>
      </c>
      <c r="G11" s="53"/>
      <c r="H11" s="52">
        <f>SUM(H9:H10)</f>
        <v>23151</v>
      </c>
    </row>
    <row r="12" spans="2:8" x14ac:dyDescent="0.25">
      <c r="B12" s="12"/>
      <c r="F12" s="53"/>
      <c r="G12" s="53"/>
      <c r="H12" s="50"/>
    </row>
    <row r="13" spans="2:8" x14ac:dyDescent="0.25">
      <c r="B13" s="54" t="s">
        <v>39</v>
      </c>
      <c r="D13" s="15"/>
      <c r="F13" s="53"/>
      <c r="G13" s="53"/>
      <c r="H13" s="53"/>
    </row>
    <row r="14" spans="2:8" x14ac:dyDescent="0.25">
      <c r="B14" s="49"/>
      <c r="C14" s="14" t="s">
        <v>40</v>
      </c>
      <c r="D14" s="15">
        <v>22</v>
      </c>
      <c r="E14" s="14"/>
      <c r="F14" s="50">
        <v>-17089049</v>
      </c>
      <c r="G14" s="51"/>
      <c r="H14" s="50">
        <v>-15987991</v>
      </c>
    </row>
    <row r="15" spans="2:8" x14ac:dyDescent="0.25">
      <c r="B15" s="49"/>
      <c r="C15" s="14" t="s">
        <v>41</v>
      </c>
      <c r="D15" s="15">
        <v>23</v>
      </c>
      <c r="E15" s="14"/>
      <c r="F15" s="50">
        <v>-4521104</v>
      </c>
      <c r="G15" s="51"/>
      <c r="H15" s="50">
        <v>-6358040</v>
      </c>
    </row>
    <row r="16" spans="2:8" x14ac:dyDescent="0.25">
      <c r="B16" s="49"/>
      <c r="C16" s="14" t="s">
        <v>42</v>
      </c>
      <c r="D16" s="15">
        <v>24</v>
      </c>
      <c r="E16" s="14"/>
      <c r="F16" s="50">
        <v>-1319055</v>
      </c>
      <c r="G16" s="51"/>
      <c r="H16" s="50">
        <v>-2010543</v>
      </c>
    </row>
    <row r="17" spans="2:8" x14ac:dyDescent="0.25">
      <c r="B17" s="49"/>
      <c r="C17" s="14" t="s">
        <v>43</v>
      </c>
      <c r="D17" s="15">
        <v>25</v>
      </c>
      <c r="E17" s="14"/>
      <c r="F17" s="50">
        <v>-148264</v>
      </c>
      <c r="G17" s="51"/>
      <c r="H17" s="50">
        <v>-1230102</v>
      </c>
    </row>
    <row r="18" spans="2:8" x14ac:dyDescent="0.25">
      <c r="B18" s="49"/>
      <c r="C18" s="14" t="s">
        <v>44</v>
      </c>
      <c r="D18" s="15">
        <v>26</v>
      </c>
      <c r="E18" s="14"/>
      <c r="F18" s="50">
        <v>19486438</v>
      </c>
      <c r="G18" s="51"/>
      <c r="H18" s="50">
        <v>22063507</v>
      </c>
    </row>
    <row r="19" spans="2:8" x14ac:dyDescent="0.25">
      <c r="B19" s="11" t="s">
        <v>45</v>
      </c>
      <c r="D19" s="15">
        <v>27</v>
      </c>
      <c r="F19" s="52">
        <f>SUM(F14:F18)</f>
        <v>-3591034</v>
      </c>
      <c r="G19" s="55"/>
      <c r="H19" s="52">
        <f>SUM(H14:H18)</f>
        <v>-3523169</v>
      </c>
    </row>
    <row r="20" spans="2:8" x14ac:dyDescent="0.25">
      <c r="D20" s="15"/>
      <c r="F20" s="50"/>
      <c r="G20" s="53"/>
      <c r="H20" s="56"/>
    </row>
    <row r="21" spans="2:8" x14ac:dyDescent="0.25">
      <c r="B21" s="11" t="s">
        <v>46</v>
      </c>
      <c r="D21" s="15"/>
      <c r="F21" s="53"/>
      <c r="G21" s="53"/>
      <c r="H21" s="53"/>
    </row>
    <row r="22" spans="2:8" x14ac:dyDescent="0.25">
      <c r="B22" s="49"/>
      <c r="C22" s="14" t="s">
        <v>47</v>
      </c>
      <c r="D22" s="15"/>
      <c r="E22" s="14"/>
      <c r="F22" s="50">
        <v>814307</v>
      </c>
      <c r="G22" s="51"/>
      <c r="H22" s="57">
        <v>712511</v>
      </c>
    </row>
    <row r="23" spans="2:8" x14ac:dyDescent="0.25">
      <c r="B23" s="49"/>
      <c r="C23" s="14" t="s">
        <v>48</v>
      </c>
      <c r="D23" s="15"/>
      <c r="E23" s="14"/>
      <c r="F23" s="50">
        <v>-39893</v>
      </c>
      <c r="G23" s="51"/>
      <c r="H23" s="50">
        <v>-30832</v>
      </c>
    </row>
    <row r="24" spans="2:8" x14ac:dyDescent="0.25">
      <c r="B24" s="11" t="s">
        <v>49</v>
      </c>
      <c r="D24" s="15">
        <v>28</v>
      </c>
      <c r="F24" s="52">
        <f>SUM(F22:F23)</f>
        <v>774414</v>
      </c>
      <c r="G24" s="53"/>
      <c r="H24" s="52">
        <f>SUM(H22:H23)</f>
        <v>681679</v>
      </c>
    </row>
    <row r="25" spans="2:8" x14ac:dyDescent="0.25">
      <c r="B25" s="12"/>
      <c r="D25" s="15"/>
      <c r="F25" s="53"/>
      <c r="G25" s="53"/>
      <c r="H25" s="50"/>
    </row>
    <row r="26" spans="2:8" x14ac:dyDescent="0.25">
      <c r="B26" s="11" t="s">
        <v>50</v>
      </c>
      <c r="D26" s="15"/>
      <c r="F26" s="63">
        <f>F11+F19+F24</f>
        <v>-2128218</v>
      </c>
      <c r="G26" s="53"/>
      <c r="H26" s="63">
        <f>H11+H19+H24</f>
        <v>-2818339</v>
      </c>
    </row>
    <row r="27" spans="2:8" x14ac:dyDescent="0.25">
      <c r="B27" s="58"/>
      <c r="D27" s="15"/>
      <c r="F27" s="53"/>
      <c r="G27" s="53"/>
      <c r="H27" s="53"/>
    </row>
    <row r="28" spans="2:8" x14ac:dyDescent="0.25">
      <c r="B28" s="11" t="s">
        <v>51</v>
      </c>
      <c r="D28" s="15"/>
      <c r="F28" s="53"/>
      <c r="G28" s="53"/>
      <c r="H28" s="53"/>
    </row>
    <row r="29" spans="2:8" x14ac:dyDescent="0.25">
      <c r="B29" s="59"/>
      <c r="C29" s="14" t="s">
        <v>52</v>
      </c>
      <c r="D29" s="15">
        <v>29</v>
      </c>
      <c r="E29" s="14"/>
      <c r="F29" s="60">
        <v>0</v>
      </c>
      <c r="G29" s="61"/>
      <c r="H29" s="62">
        <v>765383</v>
      </c>
    </row>
    <row r="30" spans="2:8" x14ac:dyDescent="0.25">
      <c r="B30" s="59"/>
      <c r="C30" s="14" t="s">
        <v>53</v>
      </c>
      <c r="D30" s="15"/>
      <c r="E30" s="14"/>
      <c r="F30" s="19">
        <v>0</v>
      </c>
      <c r="G30" s="51"/>
      <c r="H30" s="19">
        <v>0</v>
      </c>
    </row>
    <row r="31" spans="2:8" x14ac:dyDescent="0.25">
      <c r="B31" s="11" t="s">
        <v>54</v>
      </c>
      <c r="D31" s="15"/>
      <c r="F31" s="52">
        <f>SUM(F29:F30)</f>
        <v>0</v>
      </c>
      <c r="G31" s="53"/>
      <c r="H31" s="52">
        <f>SUM(H29:H30)</f>
        <v>765383</v>
      </c>
    </row>
    <row r="32" spans="2:8" x14ac:dyDescent="0.25">
      <c r="F32" s="53"/>
      <c r="G32" s="53"/>
      <c r="H32" s="53"/>
    </row>
    <row r="33" spans="2:8" x14ac:dyDescent="0.25">
      <c r="B33" s="11" t="s">
        <v>55</v>
      </c>
      <c r="F33" s="63">
        <f>F26+F31</f>
        <v>-2128218</v>
      </c>
      <c r="G33" s="53"/>
      <c r="H33" s="63">
        <f>H26+H31</f>
        <v>-2052956</v>
      </c>
    </row>
    <row r="34" spans="2:8" x14ac:dyDescent="0.25">
      <c r="F34" s="53"/>
      <c r="G34" s="53"/>
      <c r="H34" s="56"/>
    </row>
    <row r="35" spans="2:8" x14ac:dyDescent="0.25">
      <c r="B35" s="11" t="s">
        <v>56</v>
      </c>
      <c r="F35" s="53"/>
      <c r="G35" s="53"/>
      <c r="H35" s="53"/>
    </row>
    <row r="36" spans="2:8" x14ac:dyDescent="0.25">
      <c r="B36" s="49"/>
      <c r="C36" s="64" t="s">
        <v>57</v>
      </c>
      <c r="D36" s="64"/>
      <c r="E36" s="64"/>
      <c r="F36" s="19">
        <v>0</v>
      </c>
      <c r="G36" s="51"/>
      <c r="H36" s="19">
        <v>0</v>
      </c>
    </row>
    <row r="37" spans="2:8" x14ac:dyDescent="0.25">
      <c r="B37" s="49"/>
      <c r="C37" s="64" t="s">
        <v>58</v>
      </c>
      <c r="D37" s="64"/>
      <c r="E37" s="64"/>
      <c r="F37" s="19">
        <v>0</v>
      </c>
      <c r="G37" s="51"/>
      <c r="H37" s="19">
        <v>0</v>
      </c>
    </row>
    <row r="38" spans="2:8" x14ac:dyDescent="0.25">
      <c r="B38" s="11" t="s">
        <v>59</v>
      </c>
      <c r="F38" s="52">
        <f>SUM(F36:F37)</f>
        <v>0</v>
      </c>
      <c r="G38" s="53"/>
      <c r="H38" s="52">
        <f>SUM(H36:H37)</f>
        <v>0</v>
      </c>
    </row>
    <row r="39" spans="2:8" x14ac:dyDescent="0.25">
      <c r="F39" s="53"/>
      <c r="G39" s="53"/>
      <c r="H39" s="53"/>
    </row>
    <row r="40" spans="2:8" x14ac:dyDescent="0.25">
      <c r="B40" s="11" t="s">
        <v>60</v>
      </c>
      <c r="D40" s="15">
        <v>30</v>
      </c>
      <c r="F40" s="63">
        <f>F33+F38</f>
        <v>-2128218</v>
      </c>
      <c r="G40" s="53"/>
      <c r="H40" s="63">
        <f>H33+H38</f>
        <v>-2052956</v>
      </c>
    </row>
    <row r="41" spans="2:8" ht="18" customHeight="1" x14ac:dyDescent="0.25">
      <c r="F41" s="53"/>
      <c r="G41" s="53"/>
      <c r="H41" s="53"/>
    </row>
    <row r="42" spans="2:8" x14ac:dyDescent="0.25">
      <c r="B42" s="65" t="s">
        <v>32</v>
      </c>
      <c r="C42" s="66"/>
      <c r="D42" s="66"/>
      <c r="E42" s="66"/>
      <c r="F42" s="67"/>
      <c r="G42" s="67"/>
      <c r="H42" s="67"/>
    </row>
  </sheetData>
  <pageMargins left="0.51181102362204722" right="0.51181102362204722" top="0.78740157480314965" bottom="0.78740157480314965" header="0.31496062992125984" footer="0.31496062992125984"/>
  <pageSetup paperSize="9" scale="84" orientation="portrait" r:id="rId1"/>
  <ignoredErrors>
    <ignoredError sqref="E11:H11 E19:H4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757B-C075-4BB2-A85C-E02882742337}">
  <sheetPr>
    <tabColor theme="1" tint="0.249977111117893"/>
    <pageSetUpPr fitToPage="1"/>
  </sheetPr>
  <dimension ref="B3:L28"/>
  <sheetViews>
    <sheetView showGridLines="0" zoomScale="85" zoomScaleNormal="85" workbookViewId="0">
      <selection sqref="A1:L26"/>
    </sheetView>
  </sheetViews>
  <sheetFormatPr defaultRowHeight="12.75" x14ac:dyDescent="0.25"/>
  <cols>
    <col min="1" max="1" width="9.140625" style="46"/>
    <col min="2" max="2" width="4.85546875" style="45" customWidth="1"/>
    <col min="3" max="3" width="34.28515625" style="45" customWidth="1"/>
    <col min="4" max="4" width="5.140625" style="45" bestFit="1" customWidth="1"/>
    <col min="5" max="5" width="4.85546875" style="45" customWidth="1"/>
    <col min="6" max="6" width="16" style="46" customWidth="1"/>
    <col min="7" max="7" width="4.85546875" style="46" customWidth="1"/>
    <col min="8" max="8" width="18.5703125" style="46" customWidth="1"/>
    <col min="9" max="9" width="4.85546875" style="45" customWidth="1"/>
    <col min="10" max="10" width="16" style="46" customWidth="1"/>
    <col min="11" max="11" width="4.85546875" style="46" customWidth="1"/>
    <col min="12" max="12" width="16" style="46" customWidth="1"/>
    <col min="13" max="16384" width="9.140625" style="46"/>
  </cols>
  <sheetData>
    <row r="3" spans="2:12" x14ac:dyDescent="0.25">
      <c r="B3" s="44" t="s">
        <v>0</v>
      </c>
    </row>
    <row r="4" spans="2:12" x14ac:dyDescent="0.25">
      <c r="B4" s="44" t="s">
        <v>61</v>
      </c>
    </row>
    <row r="5" spans="2:12" x14ac:dyDescent="0.25">
      <c r="B5" s="44"/>
    </row>
    <row r="7" spans="2:12" ht="51" x14ac:dyDescent="0.2">
      <c r="D7" s="47" t="s">
        <v>2</v>
      </c>
      <c r="E7" s="44"/>
      <c r="F7" s="48" t="s">
        <v>62</v>
      </c>
      <c r="G7" s="44"/>
      <c r="H7" s="48" t="s">
        <v>63</v>
      </c>
      <c r="I7" s="44"/>
      <c r="J7" s="48" t="s">
        <v>28</v>
      </c>
      <c r="K7" s="44"/>
      <c r="L7" s="48" t="s">
        <v>23</v>
      </c>
    </row>
    <row r="8" spans="2:12" ht="26.25" customHeight="1" x14ac:dyDescent="0.25"/>
    <row r="9" spans="2:12" x14ac:dyDescent="0.25">
      <c r="B9" s="54" t="s">
        <v>64</v>
      </c>
      <c r="F9" s="68">
        <v>86341473.039999992</v>
      </c>
      <c r="G9" s="69"/>
      <c r="H9" s="68">
        <v>12360204</v>
      </c>
      <c r="I9" s="69"/>
      <c r="J9" s="68">
        <v>-30583661</v>
      </c>
      <c r="K9" s="69"/>
      <c r="L9" s="68">
        <f>SUM(F9:J9)</f>
        <v>68118016.039999992</v>
      </c>
    </row>
    <row r="10" spans="2:12" x14ac:dyDescent="0.25">
      <c r="B10" s="49"/>
      <c r="C10" s="14"/>
      <c r="D10" s="46"/>
      <c r="E10" s="14"/>
      <c r="F10" s="70"/>
      <c r="G10" s="51"/>
      <c r="H10" s="50"/>
      <c r="I10" s="71"/>
      <c r="J10" s="70"/>
      <c r="K10" s="51"/>
      <c r="L10" s="50"/>
    </row>
    <row r="11" spans="2:12" x14ac:dyDescent="0.25">
      <c r="B11" s="49"/>
      <c r="C11" s="14" t="s">
        <v>65</v>
      </c>
      <c r="D11" s="46"/>
      <c r="E11" s="14"/>
      <c r="F11" s="50">
        <v>12043901</v>
      </c>
      <c r="G11" s="50"/>
      <c r="H11" s="50">
        <v>-12043901</v>
      </c>
      <c r="I11" s="50"/>
      <c r="J11" s="50">
        <v>0</v>
      </c>
      <c r="K11" s="50"/>
      <c r="L11" s="50">
        <v>0</v>
      </c>
    </row>
    <row r="12" spans="2:12" x14ac:dyDescent="0.25">
      <c r="B12" s="49"/>
      <c r="C12" s="14" t="s">
        <v>66</v>
      </c>
      <c r="D12" s="46"/>
      <c r="E12" s="14"/>
      <c r="F12" s="50">
        <v>0</v>
      </c>
      <c r="G12" s="50"/>
      <c r="H12" s="50">
        <v>1100000</v>
      </c>
      <c r="I12" s="50"/>
      <c r="J12" s="50">
        <v>0</v>
      </c>
      <c r="K12" s="50"/>
      <c r="L12" s="50">
        <f>SUM(F12:J12)</f>
        <v>1100000</v>
      </c>
    </row>
    <row r="13" spans="2:12" x14ac:dyDescent="0.25">
      <c r="B13" s="49"/>
      <c r="C13" s="14" t="s">
        <v>67</v>
      </c>
      <c r="D13" s="46"/>
      <c r="E13" s="14"/>
      <c r="F13" s="50">
        <v>0</v>
      </c>
      <c r="G13" s="50"/>
      <c r="H13" s="50">
        <v>0</v>
      </c>
      <c r="I13" s="50"/>
      <c r="J13" s="50">
        <v>-2052956</v>
      </c>
      <c r="K13" s="50"/>
      <c r="L13" s="50">
        <f>SUM(F13:J13)</f>
        <v>-2052956</v>
      </c>
    </row>
    <row r="14" spans="2:12" x14ac:dyDescent="0.25">
      <c r="B14" s="49"/>
      <c r="C14" s="14"/>
      <c r="D14" s="14"/>
      <c r="E14" s="14"/>
      <c r="F14" s="50"/>
      <c r="G14" s="51"/>
      <c r="H14" s="50"/>
      <c r="I14" s="71"/>
      <c r="J14" s="50"/>
      <c r="K14" s="51"/>
      <c r="L14" s="50"/>
    </row>
    <row r="15" spans="2:12" ht="13.5" thickBot="1" x14ac:dyDescent="0.3">
      <c r="B15" s="11" t="s">
        <v>68</v>
      </c>
      <c r="F15" s="72">
        <f>SUM(F9:F14)</f>
        <v>98385374.039999992</v>
      </c>
      <c r="G15" s="55"/>
      <c r="H15" s="72">
        <f>SUM(H9:H14)</f>
        <v>1416303</v>
      </c>
      <c r="I15" s="73"/>
      <c r="J15" s="72">
        <f>SUM(J9:J14)</f>
        <v>-32636617</v>
      </c>
      <c r="K15" s="55"/>
      <c r="L15" s="72">
        <f>SUM(L9:L14)</f>
        <v>67165060.039999992</v>
      </c>
    </row>
    <row r="16" spans="2:12" ht="26.25" customHeight="1" thickTop="1" x14ac:dyDescent="0.25">
      <c r="F16" s="53"/>
      <c r="G16" s="53"/>
      <c r="H16" s="53"/>
      <c r="I16" s="73"/>
      <c r="J16" s="53"/>
      <c r="K16" s="53"/>
      <c r="L16" s="53"/>
    </row>
    <row r="17" spans="2:12" x14ac:dyDescent="0.25">
      <c r="B17" s="54" t="s">
        <v>69</v>
      </c>
      <c r="F17" s="68">
        <v>98701677.039999992</v>
      </c>
      <c r="G17" s="69"/>
      <c r="H17" s="68">
        <v>14695573</v>
      </c>
      <c r="I17" s="69"/>
      <c r="J17" s="68">
        <v>-29161544</v>
      </c>
      <c r="K17" s="69"/>
      <c r="L17" s="68">
        <v>84235706.039999992</v>
      </c>
    </row>
    <row r="18" spans="2:12" x14ac:dyDescent="0.25">
      <c r="B18" s="49"/>
      <c r="C18" s="14"/>
      <c r="D18" s="46"/>
      <c r="E18" s="14"/>
      <c r="F18" s="70"/>
      <c r="G18" s="51"/>
      <c r="H18" s="50"/>
      <c r="I18" s="71"/>
      <c r="J18" s="70"/>
      <c r="K18" s="51"/>
      <c r="L18" s="50"/>
    </row>
    <row r="19" spans="2:12" x14ac:dyDescent="0.25">
      <c r="B19" s="49"/>
      <c r="C19" s="14" t="s">
        <v>65</v>
      </c>
      <c r="D19" s="46"/>
      <c r="E19" s="14"/>
      <c r="F19" s="70">
        <v>0</v>
      </c>
      <c r="G19" s="51"/>
      <c r="H19" s="70">
        <v>0</v>
      </c>
      <c r="I19" s="70"/>
      <c r="J19" s="70">
        <v>0</v>
      </c>
      <c r="K19" s="70"/>
      <c r="L19" s="70">
        <v>0</v>
      </c>
    </row>
    <row r="20" spans="2:12" x14ac:dyDescent="0.25">
      <c r="B20" s="49"/>
      <c r="C20" s="14" t="s">
        <v>66</v>
      </c>
      <c r="D20" s="46"/>
      <c r="E20" s="14"/>
      <c r="F20" s="70">
        <v>0</v>
      </c>
      <c r="G20" s="51"/>
      <c r="H20" s="70">
        <v>10274938.26</v>
      </c>
      <c r="I20" s="70"/>
      <c r="J20" s="70">
        <v>0</v>
      </c>
      <c r="K20" s="70"/>
      <c r="L20" s="50">
        <f t="shared" ref="L20:L21" si="0">SUM(F20:J20)</f>
        <v>10274938.26</v>
      </c>
    </row>
    <row r="21" spans="2:12" x14ac:dyDescent="0.25">
      <c r="B21" s="49"/>
      <c r="C21" s="14" t="s">
        <v>70</v>
      </c>
      <c r="D21" s="46"/>
      <c r="E21" s="14"/>
      <c r="F21" s="70">
        <v>0</v>
      </c>
      <c r="G21" s="51"/>
      <c r="H21" s="70">
        <v>0</v>
      </c>
      <c r="I21" s="70"/>
      <c r="J21" s="70">
        <v>-2128218.2599999974</v>
      </c>
      <c r="K21" s="70"/>
      <c r="L21" s="50">
        <f t="shared" si="0"/>
        <v>-2128218.2599999974</v>
      </c>
    </row>
    <row r="22" spans="2:12" x14ac:dyDescent="0.25">
      <c r="B22" s="49"/>
      <c r="C22" s="14"/>
      <c r="D22" s="14"/>
      <c r="E22" s="14"/>
      <c r="F22" s="50"/>
      <c r="G22" s="51"/>
      <c r="H22" s="50"/>
      <c r="I22" s="71"/>
      <c r="J22" s="50"/>
      <c r="K22" s="51"/>
      <c r="L22" s="50"/>
    </row>
    <row r="23" spans="2:12" ht="13.5" thickBot="1" x14ac:dyDescent="0.3">
      <c r="B23" s="11" t="s">
        <v>71</v>
      </c>
      <c r="F23" s="72">
        <f>SUM(F17:F22)</f>
        <v>98701677.039999992</v>
      </c>
      <c r="G23" s="55"/>
      <c r="H23" s="72">
        <f>SUM(H17:H22)</f>
        <v>24970511.259999998</v>
      </c>
      <c r="I23" s="73"/>
      <c r="J23" s="72">
        <f>SUM(J17:J22)</f>
        <v>-31289762.259999998</v>
      </c>
      <c r="K23" s="55"/>
      <c r="L23" s="72">
        <f>SUM(L17:L22)</f>
        <v>92382426.040000007</v>
      </c>
    </row>
    <row r="24" spans="2:12" ht="18" customHeight="1" thickTop="1" x14ac:dyDescent="0.25"/>
    <row r="25" spans="2:12" x14ac:dyDescent="0.25">
      <c r="B25" s="65" t="s">
        <v>32</v>
      </c>
      <c r="C25" s="66"/>
      <c r="D25" s="66"/>
      <c r="E25" s="66"/>
      <c r="F25" s="67"/>
      <c r="G25" s="67"/>
      <c r="H25" s="67"/>
      <c r="I25" s="66"/>
      <c r="J25" s="67"/>
      <c r="K25" s="67"/>
      <c r="L25" s="67"/>
    </row>
    <row r="28" spans="2:12" x14ac:dyDescent="0.25">
      <c r="C28" s="20"/>
    </row>
  </sheetData>
  <pageMargins left="0.51181102362204722" right="0.51181102362204722" top="0.78740157480314965" bottom="0.78740157480314965" header="0.31496062992125984" footer="0.31496062992125984"/>
  <pageSetup paperSize="9" scale="97" orientation="landscape" r:id="rId1"/>
  <ignoredErrors>
    <ignoredError sqref="E8:L23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01B0-3C4C-495F-A493-7304DA1EB10B}">
  <sheetPr>
    <tabColor theme="1" tint="0.249977111117893"/>
    <pageSetUpPr fitToPage="1"/>
  </sheetPr>
  <dimension ref="B4:H42"/>
  <sheetViews>
    <sheetView showGridLines="0" zoomScaleNormal="100" workbookViewId="0">
      <selection activeCell="A2" sqref="A2:H40"/>
    </sheetView>
  </sheetViews>
  <sheetFormatPr defaultRowHeight="12.75" x14ac:dyDescent="0.25"/>
  <cols>
    <col min="1" max="1" width="9.140625" style="46"/>
    <col min="2" max="2" width="4.85546875" style="45" customWidth="1"/>
    <col min="3" max="3" width="57.140625" style="45" customWidth="1"/>
    <col min="4" max="4" width="6.7109375" style="45" customWidth="1"/>
    <col min="5" max="5" width="3.140625" style="45" customWidth="1"/>
    <col min="6" max="6" width="16" style="46" customWidth="1"/>
    <col min="7" max="7" width="3.140625" style="46" customWidth="1"/>
    <col min="8" max="8" width="16" style="46" customWidth="1"/>
    <col min="9" max="16384" width="9.140625" style="46"/>
  </cols>
  <sheetData>
    <row r="4" spans="2:8" x14ac:dyDescent="0.25">
      <c r="B4" s="44" t="s">
        <v>0</v>
      </c>
    </row>
    <row r="5" spans="2:8" x14ac:dyDescent="0.25">
      <c r="B5" s="44" t="s">
        <v>72</v>
      </c>
    </row>
    <row r="6" spans="2:8" x14ac:dyDescent="0.25">
      <c r="B6" s="44"/>
    </row>
    <row r="8" spans="2:8" ht="25.5" x14ac:dyDescent="0.2">
      <c r="D8" s="47" t="s">
        <v>2</v>
      </c>
      <c r="E8" s="44"/>
      <c r="F8" s="48" t="s">
        <v>34</v>
      </c>
      <c r="G8" s="44"/>
      <c r="H8" s="48" t="s">
        <v>35</v>
      </c>
    </row>
    <row r="9" spans="2:8" ht="26.25" customHeight="1" x14ac:dyDescent="0.25"/>
    <row r="10" spans="2:8" x14ac:dyDescent="0.25">
      <c r="B10" s="54" t="s">
        <v>73</v>
      </c>
    </row>
    <row r="11" spans="2:8" x14ac:dyDescent="0.25">
      <c r="B11" s="49"/>
      <c r="C11" s="14" t="s">
        <v>74</v>
      </c>
      <c r="D11" s="46"/>
      <c r="E11" s="14"/>
      <c r="F11" s="70">
        <v>19486437.380000003</v>
      </c>
      <c r="G11" s="51"/>
      <c r="H11" s="50">
        <f>17554367+4509141</f>
        <v>22063508</v>
      </c>
    </row>
    <row r="12" spans="2:8" x14ac:dyDescent="0.25">
      <c r="B12" s="49"/>
      <c r="C12" s="14" t="s">
        <v>75</v>
      </c>
      <c r="D12" s="15">
        <v>31</v>
      </c>
      <c r="E12" s="14"/>
      <c r="F12" s="70">
        <v>967956.4</v>
      </c>
      <c r="G12" s="51"/>
      <c r="H12" s="50">
        <v>225642</v>
      </c>
    </row>
    <row r="13" spans="2:8" x14ac:dyDescent="0.25">
      <c r="B13" s="49"/>
      <c r="C13" s="14" t="s">
        <v>76</v>
      </c>
      <c r="D13" s="15">
        <v>31</v>
      </c>
      <c r="E13" s="14"/>
      <c r="F13" s="70">
        <v>607239.04</v>
      </c>
      <c r="G13" s="51"/>
      <c r="H13" s="50">
        <v>699172</v>
      </c>
    </row>
    <row r="14" spans="2:8" x14ac:dyDescent="0.25">
      <c r="B14" s="49"/>
      <c r="C14" s="14" t="s">
        <v>77</v>
      </c>
      <c r="D14" s="46"/>
      <c r="E14" s="14"/>
      <c r="F14" s="70">
        <v>39472</v>
      </c>
      <c r="G14" s="51"/>
      <c r="H14" s="19">
        <v>0</v>
      </c>
    </row>
    <row r="15" spans="2:8" x14ac:dyDescent="0.25">
      <c r="B15" s="49"/>
      <c r="C15" s="14" t="s">
        <v>78</v>
      </c>
      <c r="D15" s="46"/>
      <c r="E15" s="14"/>
      <c r="F15" s="70">
        <v>2163.04</v>
      </c>
      <c r="G15" s="51"/>
      <c r="H15" s="19">
        <v>0</v>
      </c>
    </row>
    <row r="16" spans="2:8" x14ac:dyDescent="0.25">
      <c r="B16" s="49"/>
      <c r="C16" s="14" t="s">
        <v>79</v>
      </c>
      <c r="D16" s="46"/>
      <c r="E16" s="14"/>
      <c r="F16" s="70">
        <v>16156</v>
      </c>
      <c r="G16" s="51"/>
      <c r="H16" s="19">
        <v>0</v>
      </c>
    </row>
    <row r="17" spans="2:8" x14ac:dyDescent="0.25">
      <c r="B17" s="49"/>
      <c r="C17" s="14" t="s">
        <v>80</v>
      </c>
      <c r="D17" s="14"/>
      <c r="E17" s="14"/>
      <c r="F17" s="50">
        <v>-15333348.180000002</v>
      </c>
      <c r="G17" s="51"/>
      <c r="H17" s="50">
        <f>-604417-14156032+147661</f>
        <v>-14612788</v>
      </c>
    </row>
    <row r="18" spans="2:8" x14ac:dyDescent="0.25">
      <c r="B18" s="49"/>
      <c r="C18" s="14" t="s">
        <v>11</v>
      </c>
      <c r="D18" s="14"/>
      <c r="E18" s="14"/>
      <c r="F18" s="50">
        <v>-4021136.63</v>
      </c>
      <c r="G18" s="51"/>
      <c r="H18" s="50">
        <f>-6212086-136558</f>
        <v>-6348644</v>
      </c>
    </row>
    <row r="19" spans="2:8" x14ac:dyDescent="0.25">
      <c r="B19" s="49"/>
      <c r="C19" s="14" t="s">
        <v>81</v>
      </c>
      <c r="D19" s="14"/>
      <c r="E19" s="14"/>
      <c r="F19" s="50">
        <v>-19657.02</v>
      </c>
      <c r="G19" s="51"/>
      <c r="H19" s="50">
        <v>-46499</v>
      </c>
    </row>
    <row r="20" spans="2:8" x14ac:dyDescent="0.25">
      <c r="B20" s="49"/>
      <c r="C20" s="14" t="s">
        <v>82</v>
      </c>
      <c r="D20" s="14"/>
      <c r="E20" s="14"/>
      <c r="F20" s="50">
        <v>-359856.52</v>
      </c>
      <c r="G20" s="51"/>
      <c r="H20" s="50">
        <v>-77984</v>
      </c>
    </row>
    <row r="21" spans="2:8" x14ac:dyDescent="0.25">
      <c r="B21" s="49"/>
      <c r="C21" s="14" t="s">
        <v>83</v>
      </c>
      <c r="D21" s="14"/>
      <c r="E21" s="14"/>
      <c r="F21" s="50">
        <v>-3259.65</v>
      </c>
      <c r="G21" s="51"/>
      <c r="H21" s="50">
        <v>-54558</v>
      </c>
    </row>
    <row r="22" spans="2:8" x14ac:dyDescent="0.25">
      <c r="B22" s="11" t="s">
        <v>84</v>
      </c>
      <c r="D22" s="15">
        <v>31</v>
      </c>
      <c r="F22" s="52">
        <v>1382163.7499999986</v>
      </c>
      <c r="G22" s="55"/>
      <c r="H22" s="52">
        <f>SUM(H11:H21)</f>
        <v>1847849</v>
      </c>
    </row>
    <row r="23" spans="2:8" ht="26.25" customHeight="1" x14ac:dyDescent="0.25">
      <c r="F23" s="53"/>
      <c r="G23" s="53"/>
      <c r="H23" s="53"/>
    </row>
    <row r="24" spans="2:8" x14ac:dyDescent="0.25">
      <c r="B24" s="54" t="s">
        <v>85</v>
      </c>
      <c r="F24" s="53"/>
      <c r="G24" s="53"/>
      <c r="H24" s="53"/>
    </row>
    <row r="25" spans="2:8" x14ac:dyDescent="0.25">
      <c r="B25" s="49"/>
      <c r="C25" s="14" t="s">
        <v>86</v>
      </c>
      <c r="D25" s="14"/>
      <c r="E25" s="14"/>
      <c r="F25" s="50">
        <v>-27200</v>
      </c>
      <c r="G25" s="51"/>
      <c r="H25" s="50">
        <v>-15912</v>
      </c>
    </row>
    <row r="26" spans="2:8" x14ac:dyDescent="0.25">
      <c r="B26" s="49"/>
      <c r="C26" s="14" t="s">
        <v>87</v>
      </c>
      <c r="D26" s="14"/>
      <c r="E26" s="14"/>
      <c r="F26" s="50">
        <v>-3975937.85</v>
      </c>
      <c r="G26" s="51"/>
      <c r="H26" s="50">
        <v>-1659862</v>
      </c>
    </row>
    <row r="27" spans="2:8" x14ac:dyDescent="0.25">
      <c r="B27" s="49"/>
      <c r="C27" s="14" t="s">
        <v>88</v>
      </c>
      <c r="D27" s="14"/>
      <c r="E27" s="14"/>
      <c r="F27" s="50">
        <v>-6252786.4100000001</v>
      </c>
      <c r="G27" s="51"/>
      <c r="H27" s="50">
        <v>-630176</v>
      </c>
    </row>
    <row r="28" spans="2:8" x14ac:dyDescent="0.25">
      <c r="B28" s="11" t="s">
        <v>89</v>
      </c>
      <c r="D28" s="15">
        <v>32</v>
      </c>
      <c r="F28" s="52">
        <f>SUM(F25:F27)</f>
        <v>-10255924.26</v>
      </c>
      <c r="G28" s="69"/>
      <c r="H28" s="52">
        <f>SUM(H25:H27)</f>
        <v>-2305950</v>
      </c>
    </row>
    <row r="29" spans="2:8" ht="26.25" customHeight="1" x14ac:dyDescent="0.25">
      <c r="B29" s="12"/>
      <c r="F29" s="53"/>
      <c r="G29" s="53"/>
      <c r="H29" s="53"/>
    </row>
    <row r="30" spans="2:8" x14ac:dyDescent="0.25">
      <c r="B30" s="54" t="s">
        <v>90</v>
      </c>
      <c r="F30" s="53"/>
      <c r="G30" s="53"/>
      <c r="H30" s="53"/>
    </row>
    <row r="31" spans="2:8" x14ac:dyDescent="0.25">
      <c r="B31" s="59"/>
      <c r="C31" s="14" t="s">
        <v>91</v>
      </c>
      <c r="D31" s="15">
        <v>32</v>
      </c>
      <c r="E31" s="14"/>
      <c r="F31" s="19">
        <v>10274938.470000001</v>
      </c>
      <c r="G31" s="51"/>
      <c r="H31" s="50">
        <v>1100000</v>
      </c>
    </row>
    <row r="32" spans="2:8" x14ac:dyDescent="0.25">
      <c r="B32" s="11" t="s">
        <v>92</v>
      </c>
      <c r="F32" s="52">
        <f>SUM(F31:F31)</f>
        <v>10274938.470000001</v>
      </c>
      <c r="G32" s="53"/>
      <c r="H32" s="52">
        <f>SUM(H31:H31)</f>
        <v>1100000</v>
      </c>
    </row>
    <row r="33" spans="2:8" ht="26.25" customHeight="1" x14ac:dyDescent="0.25">
      <c r="F33" s="53"/>
      <c r="G33" s="53"/>
      <c r="H33" s="53"/>
    </row>
    <row r="34" spans="2:8" x14ac:dyDescent="0.25">
      <c r="B34" s="11" t="s">
        <v>93</v>
      </c>
      <c r="F34" s="52">
        <f>SUM(F22,F28,F32)</f>
        <v>1401177.959999999</v>
      </c>
      <c r="G34" s="69"/>
      <c r="H34" s="52">
        <f>SUM(H22,H28,H32)</f>
        <v>641899</v>
      </c>
    </row>
    <row r="35" spans="2:8" ht="26.25" customHeight="1" x14ac:dyDescent="0.25">
      <c r="F35" s="53"/>
      <c r="G35" s="53"/>
      <c r="H35" s="53"/>
    </row>
    <row r="36" spans="2:8" x14ac:dyDescent="0.25">
      <c r="B36" s="49"/>
      <c r="C36" s="64" t="s">
        <v>94</v>
      </c>
      <c r="D36" s="64"/>
      <c r="E36" s="64"/>
      <c r="F36" s="19">
        <v>26677566.059999999</v>
      </c>
      <c r="G36" s="51"/>
      <c r="H36" s="19">
        <v>23618184</v>
      </c>
    </row>
    <row r="37" spans="2:8" x14ac:dyDescent="0.25">
      <c r="B37" s="49"/>
      <c r="C37" s="64" t="s">
        <v>95</v>
      </c>
      <c r="D37" s="64"/>
      <c r="E37" s="64"/>
      <c r="F37" s="19">
        <v>28078744.02</v>
      </c>
      <c r="G37" s="51"/>
      <c r="H37" s="19">
        <v>24260083</v>
      </c>
    </row>
    <row r="38" spans="2:8" ht="13.5" thickBot="1" x14ac:dyDescent="0.3">
      <c r="B38" s="11"/>
      <c r="F38" s="74">
        <f>F37-F36</f>
        <v>1401177.9600000009</v>
      </c>
      <c r="G38" s="69"/>
      <c r="H38" s="74">
        <f>H37-H36</f>
        <v>641899</v>
      </c>
    </row>
    <row r="39" spans="2:8" ht="18" customHeight="1" thickTop="1" x14ac:dyDescent="0.25"/>
    <row r="40" spans="2:8" x14ac:dyDescent="0.25">
      <c r="B40" s="65" t="s">
        <v>32</v>
      </c>
      <c r="C40" s="66"/>
      <c r="D40" s="66"/>
      <c r="E40" s="66"/>
      <c r="F40" s="67"/>
      <c r="G40" s="67"/>
      <c r="H40" s="67"/>
    </row>
    <row r="41" spans="2:8" x14ac:dyDescent="0.25">
      <c r="B41" s="76"/>
      <c r="C41" s="77"/>
      <c r="D41" s="77"/>
      <c r="E41" s="77"/>
      <c r="F41" s="78"/>
      <c r="G41" s="78"/>
      <c r="H41" s="78"/>
    </row>
    <row r="42" spans="2:8" x14ac:dyDescent="0.25">
      <c r="B42" s="76"/>
      <c r="C42" s="77"/>
      <c r="D42" s="77"/>
      <c r="E42" s="77"/>
      <c r="F42" s="78"/>
      <c r="G42" s="78"/>
      <c r="H42" s="78"/>
    </row>
  </sheetData>
  <pageMargins left="0.51181102362204722" right="0.51181102362204722" top="0.78740157480314965" bottom="0.78740157480314965" header="0.31496062992125984" footer="0.31496062992125984"/>
  <pageSetup paperSize="9" scale="79" orientation="portrait" r:id="rId1"/>
  <ignoredErrors>
    <ignoredError sqref="F1:H3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B219-CD86-4112-B09A-D1F482F87399}">
  <sheetPr>
    <tabColor theme="1" tint="0.249977111117893"/>
    <pageSetUpPr fitToPage="1"/>
  </sheetPr>
  <dimension ref="B5:H17"/>
  <sheetViews>
    <sheetView showGridLines="0" zoomScaleNormal="100" workbookViewId="0">
      <selection sqref="A1:H17"/>
    </sheetView>
  </sheetViews>
  <sheetFormatPr defaultRowHeight="12.75" x14ac:dyDescent="0.25"/>
  <cols>
    <col min="1" max="1" width="9.140625" style="46"/>
    <col min="2" max="2" width="4.85546875" style="45" customWidth="1"/>
    <col min="3" max="3" width="57.140625" style="45" customWidth="1"/>
    <col min="4" max="4" width="6.7109375" style="45" customWidth="1"/>
    <col min="5" max="5" width="3.140625" style="45" customWidth="1"/>
    <col min="6" max="6" width="16" style="46" customWidth="1"/>
    <col min="7" max="7" width="3.140625" style="46" customWidth="1"/>
    <col min="8" max="8" width="16" style="46" customWidth="1"/>
    <col min="9" max="16384" width="9.140625" style="46"/>
  </cols>
  <sheetData>
    <row r="5" spans="2:8" x14ac:dyDescent="0.25">
      <c r="B5" s="44" t="s">
        <v>0</v>
      </c>
    </row>
    <row r="6" spans="2:8" x14ac:dyDescent="0.25">
      <c r="B6" s="44" t="s">
        <v>99</v>
      </c>
    </row>
    <row r="7" spans="2:8" x14ac:dyDescent="0.25">
      <c r="B7" s="44"/>
    </row>
    <row r="8" spans="2:8" ht="15" x14ac:dyDescent="0.25">
      <c r="D8"/>
    </row>
    <row r="9" spans="2:8" ht="25.5" x14ac:dyDescent="0.25">
      <c r="D9"/>
      <c r="E9" s="44"/>
      <c r="F9" s="48" t="s">
        <v>34</v>
      </c>
      <c r="G9" s="44"/>
      <c r="H9" s="48" t="s">
        <v>35</v>
      </c>
    </row>
    <row r="10" spans="2:8" ht="15" x14ac:dyDescent="0.25">
      <c r="D10"/>
    </row>
    <row r="11" spans="2:8" x14ac:dyDescent="0.25">
      <c r="B11" s="11" t="s">
        <v>96</v>
      </c>
      <c r="F11" s="52">
        <f>DRE!F40</f>
        <v>-2128218</v>
      </c>
      <c r="G11" s="69"/>
      <c r="H11" s="52">
        <f>DRE!H40</f>
        <v>-2052956</v>
      </c>
    </row>
    <row r="13" spans="2:8" x14ac:dyDescent="0.25">
      <c r="C13" s="14" t="s">
        <v>97</v>
      </c>
      <c r="F13" s="75">
        <v>0</v>
      </c>
      <c r="G13" s="75"/>
      <c r="H13" s="75">
        <v>0</v>
      </c>
    </row>
    <row r="15" spans="2:8" ht="13.5" thickBot="1" x14ac:dyDescent="0.3">
      <c r="B15" s="11" t="s">
        <v>98</v>
      </c>
      <c r="F15" s="74">
        <f>F13-F11</f>
        <v>2128218</v>
      </c>
      <c r="G15" s="69"/>
      <c r="H15" s="74">
        <f>H13-H11</f>
        <v>2052956</v>
      </c>
    </row>
    <row r="16" spans="2:8" ht="13.5" thickTop="1" x14ac:dyDescent="0.25"/>
    <row r="17" spans="2:8" x14ac:dyDescent="0.25">
      <c r="B17" s="65" t="s">
        <v>32</v>
      </c>
      <c r="C17" s="66"/>
      <c r="D17" s="66"/>
      <c r="E17" s="66"/>
      <c r="F17" s="67"/>
      <c r="G17" s="67"/>
      <c r="H17" s="67"/>
    </row>
  </sheetData>
  <pageMargins left="0.51181102362204722" right="0.51181102362204722" top="0.78740157480314965" bottom="0.78740157480314965" header="0.31496062992125984" footer="0.31496062992125984"/>
  <pageSetup paperSize="9" scale="79" orientation="portrait" r:id="rId1"/>
  <ignoredErrors>
    <ignoredError sqref="F10:H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BP</vt:lpstr>
      <vt:lpstr>DRE</vt:lpstr>
      <vt:lpstr>DMPL</vt:lpstr>
      <vt:lpstr>DFC</vt:lpstr>
      <vt:lpstr>DRA</vt:lpstr>
      <vt:lpstr>BP!Area_de_impressao</vt:lpstr>
      <vt:lpstr>DFC!Area_de_impressao</vt:lpstr>
      <vt:lpstr>DMPL!Area_de_impressao</vt:lpstr>
      <vt:lpstr>DRA!Area_de_impressao</vt:lpstr>
      <vt:lpstr>DRE!Area_de_impressao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2022-02-08T17:02:54Z</cp:lastPrinted>
  <dcterms:created xsi:type="dcterms:W3CDTF">2022-01-17T14:45:24Z</dcterms:created>
  <dcterms:modified xsi:type="dcterms:W3CDTF">2022-02-08T17:02:56Z</dcterms:modified>
</cp:coreProperties>
</file>