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ELIC\COLIC\PASTAS COLIC\2022\2. Licitação - Modalidades\Pregão\Em andamento\PREGÃO 02.2022 - PLANTIO COMPENSATÓRIO\5.Republicação do Edital\Edital e Anexos\"/>
    </mc:Choice>
  </mc:AlternateContent>
  <xr:revisionPtr revIDLastSave="0" documentId="8_{A9ECA344-E7E4-49FC-AE03-0A26B94CBBF4}" xr6:coauthVersionLast="45" xr6:coauthVersionMax="45" xr10:uidLastSave="{00000000-0000-0000-0000-000000000000}"/>
  <bookViews>
    <workbookView xWindow="-120" yWindow="-120" windowWidth="29040" windowHeight="15840" tabRatio="937" xr2:uid="{00000000-000D-0000-FFFF-FFFF00000000}"/>
  </bookViews>
  <sheets>
    <sheet name="MODELO" sheetId="49" r:id="rId1"/>
  </sheets>
  <definedNames>
    <definedName name="_xlnm.Print_Area" localSheetId="0">MODELO!$B$2:$F$61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8" i="49" l="1"/>
  <c r="H27" i="49"/>
  <c r="H25" i="49"/>
  <c r="H24" i="49"/>
  <c r="H22" i="49"/>
  <c r="H21" i="49"/>
  <c r="H20" i="49"/>
  <c r="H18" i="49"/>
  <c r="H29" i="49" l="1"/>
  <c r="H61" i="49" s="1"/>
  <c r="F61" i="49" l="1"/>
  <c r="B28" i="49" l="1"/>
  <c r="G61" i="49"/>
  <c r="H13" i="49"/>
  <c r="H53" i="49"/>
  <c r="H54" i="49"/>
  <c r="H55" i="49"/>
  <c r="H56" i="49"/>
  <c r="H57" i="49"/>
  <c r="H58" i="49"/>
  <c r="H43" i="49"/>
  <c r="H44" i="49"/>
  <c r="H45" i="49"/>
  <c r="H46" i="49"/>
  <c r="H47" i="49"/>
  <c r="H48" i="49"/>
  <c r="H49" i="49"/>
  <c r="H52" i="49"/>
  <c r="H42" i="49"/>
  <c r="H32" i="49"/>
  <c r="H33" i="49"/>
  <c r="H34" i="49"/>
  <c r="H35" i="49"/>
  <c r="H36" i="49"/>
  <c r="H37" i="49"/>
  <c r="H38" i="49"/>
  <c r="H39" i="49"/>
  <c r="H31" i="49"/>
  <c r="H59" i="49" l="1"/>
  <c r="H50" i="49"/>
  <c r="H40" i="49"/>
  <c r="H11" i="49" l="1"/>
  <c r="H12" i="49" s="1"/>
  <c r="H14" i="49"/>
  <c r="B29" i="49" l="1"/>
  <c r="B59" i="49" l="1"/>
  <c r="B50" i="49"/>
  <c r="B40" i="49"/>
  <c r="B25" i="49"/>
</calcChain>
</file>

<file path=xl/sharedStrings.xml><?xml version="1.0" encoding="utf-8"?>
<sst xmlns="http://schemas.openxmlformats.org/spreadsheetml/2006/main" count="94" uniqueCount="72">
  <si>
    <t>ITEM</t>
  </si>
  <si>
    <t>DESCRIÇÃO DOS SERVIÇOS</t>
  </si>
  <si>
    <t>3.1</t>
  </si>
  <si>
    <t>3.2</t>
  </si>
  <si>
    <t>4.1</t>
  </si>
  <si>
    <t>4.2</t>
  </si>
  <si>
    <t>4.3</t>
  </si>
  <si>
    <t>4.4</t>
  </si>
  <si>
    <t>5.1</t>
  </si>
  <si>
    <t>4.5</t>
  </si>
  <si>
    <t>4.6</t>
  </si>
  <si>
    <t>4.7</t>
  </si>
  <si>
    <t>4.8</t>
  </si>
  <si>
    <t>Rodovia:</t>
  </si>
  <si>
    <t>ORÇAMENTO DO PLANTIO CONPENSATÓRIO</t>
  </si>
  <si>
    <t>PRÉ PLANTIO</t>
  </si>
  <si>
    <t>IMPLANTAÇÃO</t>
  </si>
  <si>
    <t>LIMPEZA E PREPARO DO TERRENO</t>
  </si>
  <si>
    <t>ISOLAMENTO DOS FATORES DE PERTUBAÇÃO</t>
  </si>
  <si>
    <t>PLANTIO</t>
  </si>
  <si>
    <t>CALAGEM</t>
  </si>
  <si>
    <t>MANUTENÇÃO - 1º ANO</t>
  </si>
  <si>
    <t>MANUTENÇÃO - 2º ANO</t>
  </si>
  <si>
    <t>MANUTENÇÃO - 3º ANO</t>
  </si>
  <si>
    <t>TOTAL GERAL</t>
  </si>
  <si>
    <t>CPU 01</t>
  </si>
  <si>
    <t>CPU 03</t>
  </si>
  <si>
    <t>73967/4</t>
  </si>
  <si>
    <t>Cerca com 4 fios de arame liso galvanizado e mourão de madeira a cada 2,5 m e esticador a cada 50 m</t>
  </si>
  <si>
    <t>Roçada mecanizada</t>
  </si>
  <si>
    <t>Calagem/Correção do Solo</t>
  </si>
  <si>
    <t>Irrigação</t>
  </si>
  <si>
    <t>6.1</t>
  </si>
  <si>
    <t>Replantio mudas arbóreas c/ porte de 30 a 80 cm, cov 0,60 x 0,60 x 0,60 m</t>
  </si>
  <si>
    <t>3.1.1</t>
  </si>
  <si>
    <t>3.1.1.1</t>
  </si>
  <si>
    <t>3.2.1</t>
  </si>
  <si>
    <t>Capina Manual - Coroamento</t>
  </si>
  <si>
    <t>Controle de formiga em superfície de solo</t>
  </si>
  <si>
    <t>PROJETO DE PLANTIO COMPENSATÓRIO</t>
  </si>
  <si>
    <t>GESTÃO AMBIENTAL</t>
  </si>
  <si>
    <t>Plantio de mudas arbóreas</t>
  </si>
  <si>
    <t>Adubação Verde</t>
  </si>
  <si>
    <t>Roçada Mecanizada - Aceiro</t>
  </si>
  <si>
    <t>TOTAL PROJETO DE PLANTIO COMPENSATÓRIO</t>
  </si>
  <si>
    <t>TOTAL GESTÃO AMBIENTAL</t>
  </si>
  <si>
    <t>3.1.2</t>
  </si>
  <si>
    <t>3.1.2.1</t>
  </si>
  <si>
    <t>3.1.2.2</t>
  </si>
  <si>
    <t>3.1.3</t>
  </si>
  <si>
    <t>Adubação de cobertura</t>
  </si>
  <si>
    <t>3.1.2.3</t>
  </si>
  <si>
    <t>4.9</t>
  </si>
  <si>
    <t>5.2</t>
  </si>
  <si>
    <t>5.3</t>
  </si>
  <si>
    <t>5.4</t>
  </si>
  <si>
    <t>5.5</t>
  </si>
  <si>
    <t>5.6</t>
  </si>
  <si>
    <t>5.7</t>
  </si>
  <si>
    <t>5.8</t>
  </si>
  <si>
    <t>6.2</t>
  </si>
  <si>
    <t>6.4</t>
  </si>
  <si>
    <t>6.5</t>
  </si>
  <si>
    <t>6.6</t>
  </si>
  <si>
    <t>6.7</t>
  </si>
  <si>
    <t>6.3</t>
  </si>
  <si>
    <t>Trecho: Norte e Sul</t>
  </si>
  <si>
    <t>Segmento: Trecho Norte - da Divisa do MT/PA ao Entroncamento da MT-433
                   Trecho Sul - do entroncamento da MT-242(B)/322(A) até Ribeirão Cascalheira/MT</t>
  </si>
  <si>
    <t>3.1.3.1</t>
  </si>
  <si>
    <t>VALOR (R$</t>
  </si>
  <si>
    <t>TOTAL (R$)</t>
  </si>
  <si>
    <t>% DESCONTO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</si>
</sst>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]* #,##0.00_);_([$€]* \(#,##0.00\);_([$€]* &quot;-&quot;??_);_(@_)"/>
    <numFmt numFmtId="167" formatCode="_-* #,##0.000_-;\-* #,##0.000_-;_-* &quot;-&quot;?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2"/>
      <name val="Calibri"/>
      <family val="2"/>
      <scheme val="minor"/>
    </font>
    <font>
      <i/>
      <sz val="12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4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1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Font="0" applyFill="0" applyProtection="0">
      <alignment vertical="top"/>
    </xf>
    <xf numFmtId="2" fontId="2" fillId="0" borderId="0" applyFont="0" applyFill="0" applyProtection="0">
      <alignment vertical="top"/>
    </xf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8" fillId="0" borderId="16" applyNumberFormat="0" applyFill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44" fontId="2" fillId="0" borderId="0" applyFill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6" borderId="14" applyNumberFormat="0" applyAlignment="0" applyProtection="0"/>
    <xf numFmtId="0" fontId="19" fillId="7" borderId="14" applyNumberFormat="0" applyAlignment="0" applyProtection="0"/>
    <xf numFmtId="0" fontId="14" fillId="12" borderId="0" applyNumberFormat="0" applyBorder="0" applyAlignment="0" applyProtection="0"/>
    <xf numFmtId="0" fontId="17" fillId="15" borderId="15" applyNumberFormat="0" applyAlignment="0" applyProtection="0"/>
    <xf numFmtId="0" fontId="3" fillId="7" borderId="0" applyNumberFormat="0" applyBorder="0" applyAlignment="0" applyProtection="0"/>
    <xf numFmtId="0" fontId="14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166" fontId="2" fillId="0" borderId="0" applyFont="0" applyFill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5" fillId="14" borderId="0" applyNumberFormat="0" applyBorder="0" applyAlignment="0" applyProtection="0"/>
    <xf numFmtId="0" fontId="3" fillId="11" borderId="0" applyNumberFormat="0" applyBorder="0" applyAlignment="0" applyProtection="0"/>
    <xf numFmtId="0" fontId="20" fillId="19" borderId="0" applyNumberFormat="0" applyBorder="0" applyAlignment="0" applyProtection="0"/>
    <xf numFmtId="44" fontId="2" fillId="0" borderId="0" applyFill="0" applyBorder="0" applyAlignment="0" applyProtection="0"/>
    <xf numFmtId="3" fontId="2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8" borderId="17" applyNumberFormat="0" applyAlignment="0" applyProtection="0"/>
    <xf numFmtId="0" fontId="22" fillId="6" borderId="1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28" fillId="0" borderId="21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22" applyNumberFormat="0" applyFill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28" fillId="0" borderId="21" applyNumberFormat="0" applyFill="0" applyAlignment="0" applyProtection="0"/>
    <xf numFmtId="0" fontId="28" fillId="0" borderId="21" applyNumberFormat="0" applyFill="0" applyAlignment="0" applyProtection="0"/>
    <xf numFmtId="0" fontId="2" fillId="0" borderId="0"/>
  </cellStyleXfs>
  <cellXfs count="81">
    <xf numFmtId="0" fontId="0" fillId="0" borderId="0" xfId="0"/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/>
    <xf numFmtId="0" fontId="8" fillId="0" borderId="0" xfId="0" applyFont="1" applyBorder="1" applyAlignment="1">
      <alignment horizontal="left" vertical="center"/>
    </xf>
    <xf numFmtId="0" fontId="10" fillId="0" borderId="8" xfId="0" applyFont="1" applyBorder="1"/>
    <xf numFmtId="0" fontId="6" fillId="0" borderId="9" xfId="0" applyFont="1" applyBorder="1" applyAlignment="1">
      <alignment vertical="top"/>
    </xf>
    <xf numFmtId="0" fontId="8" fillId="0" borderId="9" xfId="0" applyFont="1" applyBorder="1" applyAlignment="1">
      <alignment horizontal="left" vertical="top"/>
    </xf>
    <xf numFmtId="0" fontId="6" fillId="0" borderId="9" xfId="0" applyFont="1" applyBorder="1" applyAlignment="1">
      <alignment horizontal="righ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10" fillId="0" borderId="0" xfId="0" applyNumberFormat="1" applyFont="1"/>
    <xf numFmtId="0" fontId="10" fillId="0" borderId="0" xfId="0" applyFont="1" applyBorder="1" applyAlignment="1">
      <alignment horizontal="center" vertical="center"/>
    </xf>
    <xf numFmtId="3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7" fontId="10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top"/>
    </xf>
    <xf numFmtId="43" fontId="8" fillId="0" borderId="1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10" fillId="0" borderId="0" xfId="0" applyNumberFormat="1" applyFont="1"/>
    <xf numFmtId="0" fontId="10" fillId="0" borderId="0" xfId="0" applyFont="1" applyBorder="1"/>
    <xf numFmtId="0" fontId="10" fillId="0" borderId="9" xfId="0" applyFont="1" applyBorder="1" applyAlignment="1">
      <alignment vertical="top"/>
    </xf>
    <xf numFmtId="0" fontId="10" fillId="0" borderId="13" xfId="0" applyFont="1" applyBorder="1"/>
    <xf numFmtId="0" fontId="10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3" fontId="6" fillId="3" borderId="1" xfId="5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5" applyFont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43" fontId="6" fillId="5" borderId="1" xfId="5" applyFont="1" applyFill="1" applyBorder="1" applyAlignment="1">
      <alignment vertical="center"/>
    </xf>
    <xf numFmtId="43" fontId="6" fillId="2" borderId="1" xfId="5" applyFont="1" applyFill="1" applyBorder="1" applyAlignment="1">
      <alignment horizontal="right" vertical="center"/>
    </xf>
    <xf numFmtId="17" fontId="6" fillId="0" borderId="0" xfId="0" applyNumberFormat="1" applyFont="1" applyFill="1" applyBorder="1" applyAlignment="1">
      <alignment horizontal="left"/>
    </xf>
    <xf numFmtId="43" fontId="6" fillId="2" borderId="1" xfId="5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6" fillId="3" borderId="1" xfId="8" applyFont="1" applyFill="1" applyBorder="1" applyAlignment="1">
      <alignment horizontal="center" vertical="center"/>
    </xf>
    <xf numFmtId="9" fontId="11" fillId="0" borderId="3" xfId="8" applyFont="1" applyBorder="1" applyAlignment="1">
      <alignment vertical="center"/>
    </xf>
    <xf numFmtId="9" fontId="7" fillId="0" borderId="3" xfId="8" applyFont="1" applyBorder="1" applyAlignment="1">
      <alignment vertical="center"/>
    </xf>
    <xf numFmtId="43" fontId="6" fillId="4" borderId="1" xfId="5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6" fillId="4" borderId="1" xfId="8" applyFont="1" applyFill="1" applyBorder="1"/>
    <xf numFmtId="9" fontId="8" fillId="0" borderId="0" xfId="8" applyFont="1"/>
    <xf numFmtId="9" fontId="8" fillId="0" borderId="0" xfId="8" applyFont="1" applyBorder="1"/>
    <xf numFmtId="9" fontId="8" fillId="0" borderId="9" xfId="8" applyFont="1" applyBorder="1"/>
    <xf numFmtId="9" fontId="8" fillId="0" borderId="1" xfId="8" applyFont="1" applyBorder="1"/>
    <xf numFmtId="9" fontId="6" fillId="2" borderId="1" xfId="8" applyFont="1" applyFill="1" applyBorder="1"/>
    <xf numFmtId="43" fontId="6" fillId="4" borderId="1" xfId="5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18">
    <cellStyle name="20% - Ênfase1 2" xfId="79" xr:uid="{00000000-0005-0000-0000-000000000000}"/>
    <cellStyle name="20% - Ênfase2 2" xfId="81" xr:uid="{00000000-0005-0000-0000-000001000000}"/>
    <cellStyle name="20% - Ênfase3 2" xfId="69" xr:uid="{00000000-0005-0000-0000-000002000000}"/>
    <cellStyle name="20% - Ênfase4 2" xfId="68" xr:uid="{00000000-0005-0000-0000-000003000000}"/>
    <cellStyle name="20% - Ênfase5 2" xfId="80" xr:uid="{00000000-0005-0000-0000-000004000000}"/>
    <cellStyle name="20% - Ênfase6 2" xfId="82" xr:uid="{00000000-0005-0000-0000-000005000000}"/>
    <cellStyle name="40% - Ênfase1 2" xfId="67" xr:uid="{00000000-0005-0000-0000-000006000000}"/>
    <cellStyle name="40% - Ênfase2 2" xfId="66" xr:uid="{00000000-0005-0000-0000-000007000000}"/>
    <cellStyle name="40% - Ênfase3 2" xfId="65" xr:uid="{00000000-0005-0000-0000-000008000000}"/>
    <cellStyle name="40% - Ênfase4 2" xfId="64" xr:uid="{00000000-0005-0000-0000-000009000000}"/>
    <cellStyle name="40% - Ênfase5 2" xfId="87" xr:uid="{00000000-0005-0000-0000-00000A000000}"/>
    <cellStyle name="40% - Ênfase6 2" xfId="77" xr:uid="{00000000-0005-0000-0000-00000B000000}"/>
    <cellStyle name="60% - Ênfase1 2" xfId="78" xr:uid="{00000000-0005-0000-0000-00000C000000}"/>
    <cellStyle name="60% - Ênfase2 2" xfId="63" xr:uid="{00000000-0005-0000-0000-00000D000000}"/>
    <cellStyle name="60% - Ênfase3 2" xfId="62" xr:uid="{00000000-0005-0000-0000-00000E000000}"/>
    <cellStyle name="60% - Ênfase4 2" xfId="71" xr:uid="{00000000-0005-0000-0000-00000F000000}"/>
    <cellStyle name="60% - Ênfase5 2" xfId="61" xr:uid="{00000000-0005-0000-0000-000010000000}"/>
    <cellStyle name="60% - Ênfase6 2" xfId="85" xr:uid="{00000000-0005-0000-0000-000011000000}"/>
    <cellStyle name="Bom 2" xfId="86" xr:uid="{00000000-0005-0000-0000-000012000000}"/>
    <cellStyle name="Cálculo 2" xfId="73" xr:uid="{00000000-0005-0000-0000-000013000000}"/>
    <cellStyle name="Célula de Verificação 2" xfId="76" xr:uid="{00000000-0005-0000-0000-000014000000}"/>
    <cellStyle name="Célula Vinculada 2" xfId="60" xr:uid="{00000000-0005-0000-0000-000015000000}"/>
    <cellStyle name="Data" xfId="55" xr:uid="{00000000-0005-0000-0000-000016000000}"/>
    <cellStyle name="Ênfase1 2" xfId="84" xr:uid="{00000000-0005-0000-0000-000017000000}"/>
    <cellStyle name="Ênfase2 2" xfId="72" xr:uid="{00000000-0005-0000-0000-000018000000}"/>
    <cellStyle name="Ênfase3 2" xfId="59" xr:uid="{00000000-0005-0000-0000-000019000000}"/>
    <cellStyle name="Ênfase4 2" xfId="58" xr:uid="{00000000-0005-0000-0000-00001A000000}"/>
    <cellStyle name="Ênfase5 2" xfId="75" xr:uid="{00000000-0005-0000-0000-00001B000000}"/>
    <cellStyle name="Ênfase6 2" xfId="57" xr:uid="{00000000-0005-0000-0000-00001C000000}"/>
    <cellStyle name="Entrada 2" xfId="74" xr:uid="{00000000-0005-0000-0000-00001D000000}"/>
    <cellStyle name="Euro" xfId="83" xr:uid="{00000000-0005-0000-0000-00001E000000}"/>
    <cellStyle name="Fixo" xfId="56" xr:uid="{00000000-0005-0000-0000-00001F000000}"/>
    <cellStyle name="Incorreto 2" xfId="88" xr:uid="{00000000-0005-0000-0000-000020000000}"/>
    <cellStyle name="Moeda 2" xfId="10" xr:uid="{00000000-0005-0000-0000-000021000000}"/>
    <cellStyle name="Moeda 2 2" xfId="47" xr:uid="{00000000-0005-0000-0000-000022000000}"/>
    <cellStyle name="Moeda 2 2 2" xfId="111" xr:uid="{00000000-0005-0000-0000-000023000000}"/>
    <cellStyle name="Moeda 2 3" xfId="33" xr:uid="{00000000-0005-0000-0000-000024000000}"/>
    <cellStyle name="Moeda 2 4" xfId="70" xr:uid="{00000000-0005-0000-0000-000025000000}"/>
    <cellStyle name="Moeda 3" xfId="11" xr:uid="{00000000-0005-0000-0000-000026000000}"/>
    <cellStyle name="Moeda 3 2" xfId="34" xr:uid="{00000000-0005-0000-0000-000027000000}"/>
    <cellStyle name="Moeda 3 3" xfId="89" xr:uid="{00000000-0005-0000-0000-000028000000}"/>
    <cellStyle name="Moeda 4" xfId="12" xr:uid="{00000000-0005-0000-0000-000029000000}"/>
    <cellStyle name="Moeda 4 2" xfId="13" xr:uid="{00000000-0005-0000-0000-00002A000000}"/>
    <cellStyle name="Moeda 5" xfId="31" xr:uid="{00000000-0005-0000-0000-00002B000000}"/>
    <cellStyle name="Moeda 6" xfId="49" xr:uid="{00000000-0005-0000-0000-00002C000000}"/>
    <cellStyle name="Moeda0" xfId="90" xr:uid="{00000000-0005-0000-0000-00002D000000}"/>
    <cellStyle name="Neutra 2" xfId="91" xr:uid="{00000000-0005-0000-0000-00002E000000}"/>
    <cellStyle name="Normal" xfId="0" builtinId="0"/>
    <cellStyle name="Normal 2" xfId="1" xr:uid="{00000000-0005-0000-0000-000030000000}"/>
    <cellStyle name="Normal 2 2" xfId="35" xr:uid="{00000000-0005-0000-0000-000031000000}"/>
    <cellStyle name="Normal 2 3" xfId="113" xr:uid="{00000000-0005-0000-0000-000032000000}"/>
    <cellStyle name="Normal 3" xfId="4" xr:uid="{00000000-0005-0000-0000-000033000000}"/>
    <cellStyle name="Normal 3 2" xfId="52" xr:uid="{00000000-0005-0000-0000-000034000000}"/>
    <cellStyle name="Normal 3 2 2" xfId="92" xr:uid="{00000000-0005-0000-0000-000035000000}"/>
    <cellStyle name="Normal 3 3" xfId="32" xr:uid="{00000000-0005-0000-0000-000036000000}"/>
    <cellStyle name="Normal 4" xfId="50" xr:uid="{00000000-0005-0000-0000-000037000000}"/>
    <cellStyle name="Normal 4 2" xfId="94" xr:uid="{00000000-0005-0000-0000-000038000000}"/>
    <cellStyle name="Normal 4 3" xfId="93" xr:uid="{00000000-0005-0000-0000-000039000000}"/>
    <cellStyle name="Normal 5" xfId="9" xr:uid="{00000000-0005-0000-0000-00003A000000}"/>
    <cellStyle name="Normal 5 2" xfId="95" xr:uid="{00000000-0005-0000-0000-00003B000000}"/>
    <cellStyle name="Normal 5 3" xfId="117" xr:uid="{00000000-0005-0000-0000-00003C000000}"/>
    <cellStyle name="Normal 6" xfId="96" xr:uid="{00000000-0005-0000-0000-00003D000000}"/>
    <cellStyle name="Normal 7" xfId="97" xr:uid="{00000000-0005-0000-0000-00003E000000}"/>
    <cellStyle name="Nota 2" xfId="98" xr:uid="{00000000-0005-0000-0000-00003F000000}"/>
    <cellStyle name="Porcentagem" xfId="8" builtinId="5"/>
    <cellStyle name="Porcentagem 2" xfId="14" xr:uid="{00000000-0005-0000-0000-000041000000}"/>
    <cellStyle name="Porcentagem 2 2" xfId="7" xr:uid="{00000000-0005-0000-0000-000042000000}"/>
    <cellStyle name="Porcentagem 2 2 2" xfId="37" xr:uid="{00000000-0005-0000-0000-000043000000}"/>
    <cellStyle name="Porcentagem 2 3" xfId="36" xr:uid="{00000000-0005-0000-0000-000044000000}"/>
    <cellStyle name="Porcentagem 2 4" xfId="114" xr:uid="{00000000-0005-0000-0000-000045000000}"/>
    <cellStyle name="Porcentagem 3" xfId="54" xr:uid="{00000000-0005-0000-0000-000046000000}"/>
    <cellStyle name="Saída 2" xfId="99" xr:uid="{00000000-0005-0000-0000-000047000000}"/>
    <cellStyle name="Separador de milhares 2" xfId="2" xr:uid="{00000000-0005-0000-0000-000048000000}"/>
    <cellStyle name="Separador de milhares 2 2" xfId="6" xr:uid="{00000000-0005-0000-0000-000049000000}"/>
    <cellStyle name="Separador de milhares 2 2 2" xfId="15" xr:uid="{00000000-0005-0000-0000-00004A000000}"/>
    <cellStyle name="Separador de milhares 2 2 2 2" xfId="16" xr:uid="{00000000-0005-0000-0000-00004B000000}"/>
    <cellStyle name="Separador de milhares 2 2 2 3" xfId="44" xr:uid="{00000000-0005-0000-0000-00004C000000}"/>
    <cellStyle name="Separador de milhares 2 2 3" xfId="39" xr:uid="{00000000-0005-0000-0000-00004D000000}"/>
    <cellStyle name="Separador de milhares 2 3" xfId="17" xr:uid="{00000000-0005-0000-0000-00004E000000}"/>
    <cellStyle name="Separador de milhares 2 3 2" xfId="18" xr:uid="{00000000-0005-0000-0000-00004F000000}"/>
    <cellStyle name="Separador de milhares 2 3 3" xfId="43" xr:uid="{00000000-0005-0000-0000-000050000000}"/>
    <cellStyle name="Separador de milhares 2 4" xfId="38" xr:uid="{00000000-0005-0000-0000-000051000000}"/>
    <cellStyle name="Separador de milhares 2 5" xfId="112" xr:uid="{00000000-0005-0000-0000-000052000000}"/>
    <cellStyle name="Texto de Aviso 2" xfId="100" xr:uid="{00000000-0005-0000-0000-000053000000}"/>
    <cellStyle name="Texto Explicativo 2" xfId="101" xr:uid="{00000000-0005-0000-0000-000054000000}"/>
    <cellStyle name="Título 1 1" xfId="102" xr:uid="{00000000-0005-0000-0000-000055000000}"/>
    <cellStyle name="Título 1 2" xfId="103" xr:uid="{00000000-0005-0000-0000-000056000000}"/>
    <cellStyle name="Título 2 2" xfId="104" xr:uid="{00000000-0005-0000-0000-000057000000}"/>
    <cellStyle name="Título 3 2" xfId="105" xr:uid="{00000000-0005-0000-0000-000058000000}"/>
    <cellStyle name="Título 3 2 2" xfId="116" xr:uid="{00000000-0005-0000-0000-000059000000}"/>
    <cellStyle name="Título 3 2 3" xfId="115" xr:uid="{00000000-0005-0000-0000-00005A000000}"/>
    <cellStyle name="Título 4 2" xfId="106" xr:uid="{00000000-0005-0000-0000-00005B000000}"/>
    <cellStyle name="Total 2" xfId="107" xr:uid="{00000000-0005-0000-0000-00005C000000}"/>
    <cellStyle name="Vírgula" xfId="5" builtinId="3"/>
    <cellStyle name="Vírgula 2" xfId="3" xr:uid="{00000000-0005-0000-0000-00005E000000}"/>
    <cellStyle name="Vírgula 2 2" xfId="21" xr:uid="{00000000-0005-0000-0000-00005F000000}"/>
    <cellStyle name="Vírgula 2 2 2" xfId="22" xr:uid="{00000000-0005-0000-0000-000060000000}"/>
    <cellStyle name="Vírgula 2 2 2 2" xfId="23" xr:uid="{00000000-0005-0000-0000-000061000000}"/>
    <cellStyle name="Vírgula 2 2 2 3" xfId="46" xr:uid="{00000000-0005-0000-0000-000062000000}"/>
    <cellStyle name="Vírgula 2 2 3" xfId="41" xr:uid="{00000000-0005-0000-0000-000063000000}"/>
    <cellStyle name="Vírgula 2 3" xfId="24" xr:uid="{00000000-0005-0000-0000-000064000000}"/>
    <cellStyle name="Vírgula 2 4" xfId="40" xr:uid="{00000000-0005-0000-0000-000065000000}"/>
    <cellStyle name="Vírgula 2 5" xfId="51" xr:uid="{00000000-0005-0000-0000-000066000000}"/>
    <cellStyle name="Vírgula 2 6" xfId="20" xr:uid="{00000000-0005-0000-0000-000067000000}"/>
    <cellStyle name="Vírgula 3" xfId="25" xr:uid="{00000000-0005-0000-0000-000068000000}"/>
    <cellStyle name="Vírgula 3 2" xfId="26" xr:uid="{00000000-0005-0000-0000-000069000000}"/>
    <cellStyle name="Vírgula 3 2 2" xfId="48" xr:uid="{00000000-0005-0000-0000-00006A000000}"/>
    <cellStyle name="Vírgula 3 2 3" xfId="109" xr:uid="{00000000-0005-0000-0000-00006B000000}"/>
    <cellStyle name="Vírgula 3 3" xfId="42" xr:uid="{00000000-0005-0000-0000-00006C000000}"/>
    <cellStyle name="Vírgula 3 4" xfId="108" xr:uid="{00000000-0005-0000-0000-00006D000000}"/>
    <cellStyle name="Vírgula 4" xfId="27" xr:uid="{00000000-0005-0000-0000-00006E000000}"/>
    <cellStyle name="Vírgula 4 2" xfId="28" xr:uid="{00000000-0005-0000-0000-00006F000000}"/>
    <cellStyle name="Vírgula 4 3" xfId="45" xr:uid="{00000000-0005-0000-0000-000070000000}"/>
    <cellStyle name="Vírgula 5" xfId="29" xr:uid="{00000000-0005-0000-0000-000071000000}"/>
    <cellStyle name="Vírgula 5 2" xfId="30" xr:uid="{00000000-0005-0000-0000-000072000000}"/>
    <cellStyle name="Vírgula 6" xfId="53" xr:uid="{00000000-0005-0000-0000-000073000000}"/>
    <cellStyle name="Vírgula 7" xfId="19" xr:uid="{00000000-0005-0000-0000-000074000000}"/>
    <cellStyle name="Vírgula0" xfId="110" xr:uid="{00000000-0005-0000-0000-000075000000}"/>
  </cellStyles>
  <dxfs count="0"/>
  <tableStyles count="0" defaultTableStyle="TableStyleMedium9" defaultPivotStyle="PivotStyleLight16"/>
  <colors>
    <mruColors>
      <color rgb="FFEAEAEA"/>
      <color rgb="FF69D8FF"/>
      <color rgb="FFDDDDD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63"/>
  <sheetViews>
    <sheetView showGridLines="0" tabSelected="1" zoomScale="80" zoomScaleNormal="80" zoomScaleSheetLayoutView="70" workbookViewId="0">
      <selection activeCell="M65" sqref="M65"/>
    </sheetView>
  </sheetViews>
  <sheetFormatPr defaultColWidth="9.140625" defaultRowHeight="15.75" x14ac:dyDescent="0.25"/>
  <cols>
    <col min="1" max="1" width="3.7109375" style="3" customWidth="1"/>
    <col min="2" max="2" width="10" style="10" customWidth="1"/>
    <col min="3" max="3" width="5.7109375" style="3" customWidth="1"/>
    <col min="4" max="4" width="8.42578125" style="3" customWidth="1"/>
    <col min="5" max="5" width="67.140625" style="3" customWidth="1"/>
    <col min="6" max="6" width="20.7109375" style="3" customWidth="1"/>
    <col min="7" max="7" width="17.5703125" style="59" bestFit="1" customWidth="1"/>
    <col min="8" max="8" width="23.7109375" style="3" bestFit="1" customWidth="1"/>
    <col min="9" max="9" width="15.140625" style="3" bestFit="1" customWidth="1"/>
    <col min="10" max="11" width="9.140625" style="3"/>
    <col min="12" max="12" width="13.7109375" style="3" bestFit="1" customWidth="1"/>
    <col min="13" max="16384" width="9.140625" style="3"/>
  </cols>
  <sheetData>
    <row r="1" spans="2:12" ht="16.5" thickBot="1" x14ac:dyDescent="0.3">
      <c r="B1" s="12"/>
      <c r="C1" s="24"/>
      <c r="D1" s="24"/>
      <c r="E1" s="24"/>
      <c r="F1" s="24"/>
    </row>
    <row r="2" spans="2:12" ht="19.5" customHeight="1" x14ac:dyDescent="0.25">
      <c r="B2" s="75" t="s">
        <v>14</v>
      </c>
      <c r="C2" s="76"/>
      <c r="D2" s="76"/>
      <c r="E2" s="76"/>
      <c r="F2" s="76"/>
      <c r="G2" s="76"/>
      <c r="H2" s="77"/>
    </row>
    <row r="3" spans="2:12" x14ac:dyDescent="0.25">
      <c r="B3" s="1" t="s">
        <v>13</v>
      </c>
      <c r="C3" s="2"/>
      <c r="D3" s="24"/>
      <c r="E3" s="4"/>
      <c r="F3" s="40">
        <v>44470</v>
      </c>
      <c r="G3" s="60"/>
      <c r="H3" s="5"/>
    </row>
    <row r="4" spans="2:12" ht="19.5" customHeight="1" x14ac:dyDescent="0.25">
      <c r="B4" s="17" t="s">
        <v>66</v>
      </c>
      <c r="C4" s="2"/>
      <c r="D4" s="4"/>
      <c r="E4" s="4"/>
      <c r="F4" s="24"/>
      <c r="G4" s="60"/>
      <c r="H4" s="5"/>
    </row>
    <row r="5" spans="2:12" ht="51" customHeight="1" x14ac:dyDescent="0.25">
      <c r="B5" s="73" t="s">
        <v>67</v>
      </c>
      <c r="C5" s="74"/>
      <c r="D5" s="74"/>
      <c r="E5" s="74"/>
      <c r="F5" s="24"/>
      <c r="G5" s="60"/>
      <c r="H5" s="5"/>
    </row>
    <row r="6" spans="2:12" ht="16.5" thickBot="1" x14ac:dyDescent="0.3">
      <c r="B6" s="18"/>
      <c r="C6" s="6"/>
      <c r="D6" s="7"/>
      <c r="E6" s="8"/>
      <c r="F6" s="25"/>
      <c r="G6" s="61"/>
      <c r="H6" s="26"/>
    </row>
    <row r="7" spans="2:12" x14ac:dyDescent="0.25">
      <c r="B7" s="71"/>
      <c r="C7" s="71"/>
      <c r="D7" s="71"/>
      <c r="E7" s="71"/>
      <c r="F7" s="71"/>
      <c r="G7" s="60"/>
    </row>
    <row r="8" spans="2:12" x14ac:dyDescent="0.25">
      <c r="B8" s="72" t="s">
        <v>0</v>
      </c>
      <c r="C8" s="72" t="s">
        <v>1</v>
      </c>
      <c r="D8" s="72"/>
      <c r="E8" s="72"/>
      <c r="F8" s="78"/>
      <c r="G8" s="79"/>
      <c r="H8" s="80"/>
      <c r="L8" s="27"/>
    </row>
    <row r="9" spans="2:12" x14ac:dyDescent="0.25">
      <c r="B9" s="72"/>
      <c r="C9" s="72"/>
      <c r="D9" s="72"/>
      <c r="E9" s="72"/>
      <c r="F9" s="28" t="s">
        <v>69</v>
      </c>
      <c r="G9" s="48" t="s">
        <v>71</v>
      </c>
      <c r="H9" s="28" t="s">
        <v>70</v>
      </c>
    </row>
    <row r="10" spans="2:12" x14ac:dyDescent="0.25">
      <c r="B10" s="29"/>
      <c r="C10" s="30"/>
      <c r="D10" s="30"/>
      <c r="E10" s="30"/>
      <c r="F10" s="30"/>
      <c r="G10" s="62"/>
      <c r="H10" s="27"/>
    </row>
    <row r="11" spans="2:12" x14ac:dyDescent="0.25">
      <c r="B11" s="31">
        <v>1</v>
      </c>
      <c r="C11" s="32" t="s">
        <v>39</v>
      </c>
      <c r="D11" s="31"/>
      <c r="E11" s="31"/>
      <c r="F11" s="19">
        <v>186849.38122946757</v>
      </c>
      <c r="G11" s="62"/>
      <c r="H11" s="19">
        <f>F11-(G11*F11)</f>
        <v>186849.38122946757</v>
      </c>
    </row>
    <row r="12" spans="2:12" x14ac:dyDescent="0.25">
      <c r="B12" s="65" t="s">
        <v>44</v>
      </c>
      <c r="C12" s="65"/>
      <c r="D12" s="65"/>
      <c r="E12" s="65"/>
      <c r="F12" s="33">
        <v>186849.38122946757</v>
      </c>
      <c r="G12" s="63"/>
      <c r="H12" s="39">
        <f>SUM(H11)</f>
        <v>186849.38122946757</v>
      </c>
    </row>
    <row r="13" spans="2:12" x14ac:dyDescent="0.25">
      <c r="B13" s="31">
        <v>2</v>
      </c>
      <c r="C13" s="32" t="s">
        <v>40</v>
      </c>
      <c r="D13" s="31"/>
      <c r="E13" s="31"/>
      <c r="F13" s="19">
        <v>4224344.8971294593</v>
      </c>
      <c r="G13" s="62"/>
      <c r="H13" s="19">
        <f>F13-(G13*F13)</f>
        <v>4224344.8971294593</v>
      </c>
    </row>
    <row r="14" spans="2:12" x14ac:dyDescent="0.25">
      <c r="B14" s="65" t="s">
        <v>45</v>
      </c>
      <c r="C14" s="65"/>
      <c r="D14" s="65"/>
      <c r="E14" s="65"/>
      <c r="F14" s="33">
        <v>4224344.8971294593</v>
      </c>
      <c r="G14" s="63"/>
      <c r="H14" s="39">
        <f>SUM(H13)</f>
        <v>4224344.8971294593</v>
      </c>
      <c r="I14" s="13"/>
    </row>
    <row r="15" spans="2:12" x14ac:dyDescent="0.25">
      <c r="B15" s="34">
        <v>3</v>
      </c>
      <c r="C15" s="52" t="s">
        <v>16</v>
      </c>
      <c r="D15" s="53"/>
      <c r="E15" s="53"/>
      <c r="F15" s="53"/>
      <c r="G15" s="53"/>
      <c r="H15" s="54"/>
      <c r="I15" s="14"/>
    </row>
    <row r="16" spans="2:12" x14ac:dyDescent="0.25">
      <c r="B16" s="35" t="s">
        <v>2</v>
      </c>
      <c r="C16" s="55" t="s">
        <v>15</v>
      </c>
      <c r="D16" s="56"/>
      <c r="E16" s="56"/>
      <c r="F16" s="56"/>
      <c r="G16" s="56"/>
      <c r="H16" s="57"/>
    </row>
    <row r="17" spans="2:12" x14ac:dyDescent="0.25">
      <c r="B17" s="16" t="s">
        <v>34</v>
      </c>
      <c r="C17" s="45" t="s">
        <v>17</v>
      </c>
      <c r="D17" s="46"/>
      <c r="E17" s="46"/>
      <c r="F17" s="46"/>
      <c r="G17" s="49"/>
      <c r="H17" s="47"/>
    </row>
    <row r="18" spans="2:12" x14ac:dyDescent="0.25">
      <c r="B18" s="16" t="s">
        <v>35</v>
      </c>
      <c r="C18" s="67"/>
      <c r="D18" s="67"/>
      <c r="E18" s="20" t="s">
        <v>29</v>
      </c>
      <c r="F18" s="19">
        <v>33657.160000000003</v>
      </c>
      <c r="G18" s="62"/>
      <c r="H18" s="19">
        <f t="shared" ref="H18" si="0">F18-(G18*F18)</f>
        <v>33657.160000000003</v>
      </c>
    </row>
    <row r="19" spans="2:12" x14ac:dyDescent="0.25">
      <c r="B19" s="16" t="s">
        <v>46</v>
      </c>
      <c r="C19" s="42" t="s">
        <v>18</v>
      </c>
      <c r="D19" s="43"/>
      <c r="E19" s="43"/>
      <c r="F19" s="43">
        <v>0</v>
      </c>
      <c r="G19" s="50"/>
      <c r="H19" s="44"/>
    </row>
    <row r="20" spans="2:12" x14ac:dyDescent="0.25">
      <c r="B20" s="16" t="s">
        <v>47</v>
      </c>
      <c r="C20" s="67"/>
      <c r="D20" s="67"/>
      <c r="E20" s="20" t="s">
        <v>38</v>
      </c>
      <c r="F20" s="19">
        <v>46505</v>
      </c>
      <c r="G20" s="62"/>
      <c r="H20" s="19">
        <f>F20-(G20*F20)</f>
        <v>46505</v>
      </c>
    </row>
    <row r="21" spans="2:12" ht="31.5" customHeight="1" x14ac:dyDescent="0.25">
      <c r="B21" s="16" t="s">
        <v>48</v>
      </c>
      <c r="C21" s="67"/>
      <c r="D21" s="67"/>
      <c r="E21" s="21" t="s">
        <v>28</v>
      </c>
      <c r="F21" s="19">
        <v>79236.490000000005</v>
      </c>
      <c r="G21" s="62"/>
      <c r="H21" s="19">
        <f>F21-(G21*F21)</f>
        <v>79236.490000000005</v>
      </c>
    </row>
    <row r="22" spans="2:12" x14ac:dyDescent="0.25">
      <c r="B22" s="16" t="s">
        <v>51</v>
      </c>
      <c r="C22" s="67"/>
      <c r="D22" s="67"/>
      <c r="E22" s="20" t="s">
        <v>43</v>
      </c>
      <c r="F22" s="19">
        <v>1548.19</v>
      </c>
      <c r="G22" s="62"/>
      <c r="H22" s="19">
        <f>F22-(G22*F22)</f>
        <v>1548.19</v>
      </c>
      <c r="L22" s="11"/>
    </row>
    <row r="23" spans="2:12" x14ac:dyDescent="0.25">
      <c r="B23" s="16" t="s">
        <v>49</v>
      </c>
      <c r="C23" s="45" t="s">
        <v>20</v>
      </c>
      <c r="D23" s="46"/>
      <c r="E23" s="46"/>
      <c r="F23" s="46">
        <v>0</v>
      </c>
      <c r="G23" s="49"/>
      <c r="H23" s="47"/>
    </row>
    <row r="24" spans="2:12" x14ac:dyDescent="0.25">
      <c r="B24" s="16" t="s">
        <v>68</v>
      </c>
      <c r="C24" s="67"/>
      <c r="D24" s="67"/>
      <c r="E24" s="20" t="s">
        <v>30</v>
      </c>
      <c r="F24" s="19">
        <v>55806</v>
      </c>
      <c r="G24" s="62"/>
      <c r="H24" s="19">
        <f>F24-(G24*F24)</f>
        <v>55806</v>
      </c>
    </row>
    <row r="25" spans="2:12" x14ac:dyDescent="0.25">
      <c r="B25" s="69" t="str">
        <f>CONCATENATE("SUBTOTAL ",C16)</f>
        <v>SUBTOTAL PRÉ PLANTIO</v>
      </c>
      <c r="C25" s="69"/>
      <c r="D25" s="69"/>
      <c r="E25" s="69"/>
      <c r="F25" s="36">
        <v>216752.84000000003</v>
      </c>
      <c r="G25" s="62"/>
      <c r="H25" s="19">
        <f>SUM(H18:H24)</f>
        <v>216752.84000000003</v>
      </c>
      <c r="L25" s="11"/>
    </row>
    <row r="26" spans="2:12" x14ac:dyDescent="0.25">
      <c r="B26" s="35" t="s">
        <v>3</v>
      </c>
      <c r="C26" s="55" t="s">
        <v>19</v>
      </c>
      <c r="D26" s="56"/>
      <c r="E26" s="56"/>
      <c r="F26" s="56"/>
      <c r="G26" s="56"/>
      <c r="H26" s="57"/>
    </row>
    <row r="27" spans="2:12" x14ac:dyDescent="0.25">
      <c r="B27" s="16" t="s">
        <v>36</v>
      </c>
      <c r="C27" s="67"/>
      <c r="D27" s="67"/>
      <c r="E27" s="20" t="s">
        <v>41</v>
      </c>
      <c r="F27" s="19">
        <v>5205459.66</v>
      </c>
      <c r="G27" s="62"/>
      <c r="H27" s="19">
        <f>F27-(G27*F27)</f>
        <v>5205459.66</v>
      </c>
    </row>
    <row r="28" spans="2:12" x14ac:dyDescent="0.25">
      <c r="B28" s="69" t="str">
        <f>CONCATENATE("SUBTOTAL ",C26)</f>
        <v>SUBTOTAL PLANTIO</v>
      </c>
      <c r="C28" s="69"/>
      <c r="D28" s="69"/>
      <c r="E28" s="69"/>
      <c r="F28" s="36">
        <v>5205459.66</v>
      </c>
      <c r="G28" s="62"/>
      <c r="H28" s="19">
        <f>SUM(H27)</f>
        <v>5205459.66</v>
      </c>
    </row>
    <row r="29" spans="2:12" x14ac:dyDescent="0.25">
      <c r="B29" s="70" t="str">
        <f>CONCATENATE("TOTAL ",C15)</f>
        <v>TOTAL IMPLANTAÇÃO</v>
      </c>
      <c r="C29" s="70"/>
      <c r="D29" s="70"/>
      <c r="E29" s="70"/>
      <c r="F29" s="41">
        <v>5422212.5</v>
      </c>
      <c r="G29" s="63"/>
      <c r="H29" s="39">
        <f>SUM(H25,H28)</f>
        <v>5422212.5</v>
      </c>
    </row>
    <row r="30" spans="2:12" x14ac:dyDescent="0.25">
      <c r="B30" s="34">
        <v>4</v>
      </c>
      <c r="C30" s="68" t="s">
        <v>21</v>
      </c>
      <c r="D30" s="68"/>
      <c r="E30" s="68"/>
      <c r="F30" s="68"/>
      <c r="G30" s="62"/>
      <c r="H30" s="19"/>
    </row>
    <row r="31" spans="2:12" x14ac:dyDescent="0.25">
      <c r="B31" s="16" t="s">
        <v>4</v>
      </c>
      <c r="C31" s="67">
        <v>4915742</v>
      </c>
      <c r="D31" s="67"/>
      <c r="E31" s="22" t="s">
        <v>29</v>
      </c>
      <c r="F31" s="19">
        <v>100971.48</v>
      </c>
      <c r="G31" s="62"/>
      <c r="H31" s="19">
        <f>F31-(G31*F31)</f>
        <v>100971.48</v>
      </c>
    </row>
    <row r="32" spans="2:12" x14ac:dyDescent="0.25">
      <c r="B32" s="16" t="s">
        <v>5</v>
      </c>
      <c r="C32" s="67">
        <v>4413920</v>
      </c>
      <c r="D32" s="67"/>
      <c r="E32" s="20" t="s">
        <v>50</v>
      </c>
      <c r="F32" s="19">
        <v>150774.95000000001</v>
      </c>
      <c r="G32" s="62"/>
      <c r="H32" s="19">
        <f t="shared" ref="H32:H39" si="1">F32-(G32*F32)</f>
        <v>150774.95000000001</v>
      </c>
      <c r="I32" s="15"/>
    </row>
    <row r="33" spans="2:9" x14ac:dyDescent="0.25">
      <c r="B33" s="16" t="s">
        <v>6</v>
      </c>
      <c r="C33" s="67" t="s">
        <v>26</v>
      </c>
      <c r="D33" s="67"/>
      <c r="E33" s="20" t="s">
        <v>42</v>
      </c>
      <c r="F33" s="19">
        <v>3720</v>
      </c>
      <c r="G33" s="62"/>
      <c r="H33" s="19">
        <f t="shared" si="1"/>
        <v>3720</v>
      </c>
    </row>
    <row r="34" spans="2:9" ht="30" x14ac:dyDescent="0.25">
      <c r="B34" s="16" t="s">
        <v>7</v>
      </c>
      <c r="C34" s="67">
        <v>4413989</v>
      </c>
      <c r="D34" s="67"/>
      <c r="E34" s="21" t="s">
        <v>33</v>
      </c>
      <c r="F34" s="19">
        <v>520545.96</v>
      </c>
      <c r="G34" s="62"/>
      <c r="H34" s="19">
        <f t="shared" si="1"/>
        <v>520545.96</v>
      </c>
    </row>
    <row r="35" spans="2:9" x14ac:dyDescent="0.25">
      <c r="B35" s="16" t="s">
        <v>9</v>
      </c>
      <c r="C35" s="67" t="s">
        <v>25</v>
      </c>
      <c r="D35" s="67"/>
      <c r="E35" s="20" t="s">
        <v>38</v>
      </c>
      <c r="F35" s="19">
        <v>46505</v>
      </c>
      <c r="G35" s="62"/>
      <c r="H35" s="19">
        <f t="shared" si="1"/>
        <v>46505</v>
      </c>
    </row>
    <row r="36" spans="2:9" x14ac:dyDescent="0.25">
      <c r="B36" s="16" t="s">
        <v>10</v>
      </c>
      <c r="C36" s="67">
        <v>4915744</v>
      </c>
      <c r="D36" s="67"/>
      <c r="E36" s="20" t="s">
        <v>37</v>
      </c>
      <c r="F36" s="19">
        <v>404988.55</v>
      </c>
      <c r="G36" s="62"/>
      <c r="H36" s="19">
        <f t="shared" si="1"/>
        <v>404988.55</v>
      </c>
      <c r="I36" s="23"/>
    </row>
    <row r="37" spans="2:9" x14ac:dyDescent="0.25">
      <c r="B37" s="16" t="s">
        <v>11</v>
      </c>
      <c r="C37" s="67">
        <v>4413987</v>
      </c>
      <c r="D37" s="67"/>
      <c r="E37" s="20" t="s">
        <v>31</v>
      </c>
      <c r="F37" s="19">
        <v>532971.93999999994</v>
      </c>
      <c r="G37" s="62"/>
      <c r="H37" s="19">
        <f t="shared" si="1"/>
        <v>532971.93999999994</v>
      </c>
      <c r="I37" s="15"/>
    </row>
    <row r="38" spans="2:9" x14ac:dyDescent="0.25">
      <c r="B38" s="16" t="s">
        <v>12</v>
      </c>
      <c r="C38" s="67">
        <v>4915742</v>
      </c>
      <c r="D38" s="67"/>
      <c r="E38" s="20" t="s">
        <v>43</v>
      </c>
      <c r="F38" s="19">
        <v>1548.19</v>
      </c>
      <c r="G38" s="62"/>
      <c r="H38" s="19">
        <f t="shared" si="1"/>
        <v>1548.19</v>
      </c>
    </row>
    <row r="39" spans="2:9" ht="30" x14ac:dyDescent="0.25">
      <c r="B39" s="16" t="s">
        <v>52</v>
      </c>
      <c r="C39" s="67">
        <v>3713613</v>
      </c>
      <c r="D39" s="67"/>
      <c r="E39" s="21" t="s">
        <v>28</v>
      </c>
      <c r="F39" s="19">
        <v>7923.64</v>
      </c>
      <c r="G39" s="62"/>
      <c r="H39" s="19">
        <f t="shared" si="1"/>
        <v>7923.64</v>
      </c>
    </row>
    <row r="40" spans="2:9" x14ac:dyDescent="0.25">
      <c r="B40" s="65" t="str">
        <f>CONCATENATE("TOTAL ",C30)</f>
        <v>TOTAL MANUTENÇÃO - 1º ANO</v>
      </c>
      <c r="C40" s="65"/>
      <c r="D40" s="65"/>
      <c r="E40" s="65"/>
      <c r="F40" s="41">
        <v>1769949.7099999997</v>
      </c>
      <c r="G40" s="63"/>
      <c r="H40" s="39">
        <f>SUM(H31:H39)</f>
        <v>1769949.7099999997</v>
      </c>
    </row>
    <row r="41" spans="2:9" x14ac:dyDescent="0.25">
      <c r="B41" s="34">
        <v>5</v>
      </c>
      <c r="C41" s="68" t="s">
        <v>22</v>
      </c>
      <c r="D41" s="68"/>
      <c r="E41" s="68"/>
      <c r="F41" s="68"/>
      <c r="G41" s="62"/>
      <c r="H41" s="19"/>
    </row>
    <row r="42" spans="2:9" x14ac:dyDescent="0.25">
      <c r="B42" s="16" t="s">
        <v>8</v>
      </c>
      <c r="C42" s="67">
        <v>4915742</v>
      </c>
      <c r="D42" s="67"/>
      <c r="E42" s="22" t="s">
        <v>29</v>
      </c>
      <c r="F42" s="19">
        <v>100971.48</v>
      </c>
      <c r="G42" s="62"/>
      <c r="H42" s="19">
        <f>F42-(G42*F42)</f>
        <v>100971.48</v>
      </c>
    </row>
    <row r="43" spans="2:9" x14ac:dyDescent="0.25">
      <c r="B43" s="16" t="s">
        <v>53</v>
      </c>
      <c r="C43" s="67">
        <v>4413920</v>
      </c>
      <c r="D43" s="67"/>
      <c r="E43" s="20" t="s">
        <v>50</v>
      </c>
      <c r="F43" s="19">
        <v>150774.95000000001</v>
      </c>
      <c r="G43" s="62"/>
      <c r="H43" s="19">
        <f t="shared" ref="H43:H49" si="2">F43-(G43*F43)</f>
        <v>150774.95000000001</v>
      </c>
    </row>
    <row r="44" spans="2:9" ht="30" x14ac:dyDescent="0.25">
      <c r="B44" s="16" t="s">
        <v>54</v>
      </c>
      <c r="C44" s="67">
        <v>4413989</v>
      </c>
      <c r="D44" s="67"/>
      <c r="E44" s="22" t="s">
        <v>33</v>
      </c>
      <c r="F44" s="19">
        <v>520545.96</v>
      </c>
      <c r="G44" s="62"/>
      <c r="H44" s="19">
        <f t="shared" si="2"/>
        <v>520545.96</v>
      </c>
    </row>
    <row r="45" spans="2:9" x14ac:dyDescent="0.25">
      <c r="B45" s="16" t="s">
        <v>55</v>
      </c>
      <c r="C45" s="67" t="s">
        <v>25</v>
      </c>
      <c r="D45" s="67"/>
      <c r="E45" s="20" t="s">
        <v>38</v>
      </c>
      <c r="F45" s="19">
        <v>46505</v>
      </c>
      <c r="G45" s="62"/>
      <c r="H45" s="19">
        <f t="shared" si="2"/>
        <v>46505</v>
      </c>
    </row>
    <row r="46" spans="2:9" x14ac:dyDescent="0.25">
      <c r="B46" s="16" t="s">
        <v>56</v>
      </c>
      <c r="C46" s="67">
        <v>4915744</v>
      </c>
      <c r="D46" s="67"/>
      <c r="E46" s="20" t="s">
        <v>37</v>
      </c>
      <c r="F46" s="19">
        <v>404988.55</v>
      </c>
      <c r="G46" s="62"/>
      <c r="H46" s="19">
        <f t="shared" si="2"/>
        <v>404988.55</v>
      </c>
    </row>
    <row r="47" spans="2:9" x14ac:dyDescent="0.25">
      <c r="B47" s="16" t="s">
        <v>57</v>
      </c>
      <c r="C47" s="67" t="s">
        <v>27</v>
      </c>
      <c r="D47" s="67"/>
      <c r="E47" s="20" t="s">
        <v>31</v>
      </c>
      <c r="F47" s="19">
        <v>532971.93999999994</v>
      </c>
      <c r="G47" s="62"/>
      <c r="H47" s="19">
        <f t="shared" si="2"/>
        <v>532971.93999999994</v>
      </c>
    </row>
    <row r="48" spans="2:9" x14ac:dyDescent="0.25">
      <c r="B48" s="16" t="s">
        <v>58</v>
      </c>
      <c r="C48" s="67">
        <v>4915742</v>
      </c>
      <c r="D48" s="67"/>
      <c r="E48" s="20" t="s">
        <v>43</v>
      </c>
      <c r="F48" s="19">
        <v>1548.19</v>
      </c>
      <c r="G48" s="62"/>
      <c r="H48" s="19">
        <f t="shared" si="2"/>
        <v>1548.19</v>
      </c>
    </row>
    <row r="49" spans="2:8" ht="30" x14ac:dyDescent="0.25">
      <c r="B49" s="16" t="s">
        <v>59</v>
      </c>
      <c r="C49" s="67">
        <v>3713613</v>
      </c>
      <c r="D49" s="67"/>
      <c r="E49" s="21" t="s">
        <v>28</v>
      </c>
      <c r="F49" s="19">
        <v>7923.64</v>
      </c>
      <c r="G49" s="62"/>
      <c r="H49" s="19">
        <f t="shared" si="2"/>
        <v>7923.64</v>
      </c>
    </row>
    <row r="50" spans="2:8" x14ac:dyDescent="0.25">
      <c r="B50" s="65" t="str">
        <f>CONCATENATE("TOTAL ",C41)</f>
        <v>TOTAL MANUTENÇÃO - 2º ANO</v>
      </c>
      <c r="C50" s="65"/>
      <c r="D50" s="65"/>
      <c r="E50" s="65"/>
      <c r="F50" s="41">
        <v>1766229.7099999997</v>
      </c>
      <c r="G50" s="63"/>
      <c r="H50" s="39">
        <f>SUM(H42:H49)</f>
        <v>1766229.7099999997</v>
      </c>
    </row>
    <row r="51" spans="2:8" x14ac:dyDescent="0.25">
      <c r="B51" s="34">
        <v>6</v>
      </c>
      <c r="C51" s="68" t="s">
        <v>23</v>
      </c>
      <c r="D51" s="68"/>
      <c r="E51" s="68"/>
      <c r="F51" s="68"/>
      <c r="G51" s="62"/>
      <c r="H51" s="19"/>
    </row>
    <row r="52" spans="2:8" x14ac:dyDescent="0.25">
      <c r="B52" s="16" t="s">
        <v>32</v>
      </c>
      <c r="C52" s="67">
        <v>4915742</v>
      </c>
      <c r="D52" s="67"/>
      <c r="E52" s="22" t="s">
        <v>29</v>
      </c>
      <c r="F52" s="19">
        <v>100971.48</v>
      </c>
      <c r="G52" s="62"/>
      <c r="H52" s="19">
        <f>F52-(G52*F52)</f>
        <v>100971.48</v>
      </c>
    </row>
    <row r="53" spans="2:8" x14ac:dyDescent="0.25">
      <c r="B53" s="16" t="s">
        <v>60</v>
      </c>
      <c r="C53" s="67">
        <v>4413920</v>
      </c>
      <c r="D53" s="67"/>
      <c r="E53" s="20" t="s">
        <v>50</v>
      </c>
      <c r="F53" s="19">
        <v>150774.95000000001</v>
      </c>
      <c r="G53" s="62"/>
      <c r="H53" s="19">
        <f t="shared" ref="H53:H58" si="3">F53-(G53*F53)</f>
        <v>150774.95000000001</v>
      </c>
    </row>
    <row r="54" spans="2:8" x14ac:dyDescent="0.25">
      <c r="B54" s="16" t="s">
        <v>65</v>
      </c>
      <c r="C54" s="67" t="s">
        <v>25</v>
      </c>
      <c r="D54" s="67"/>
      <c r="E54" s="20" t="s">
        <v>38</v>
      </c>
      <c r="F54" s="19">
        <v>46505</v>
      </c>
      <c r="G54" s="62"/>
      <c r="H54" s="19">
        <f t="shared" si="3"/>
        <v>46505</v>
      </c>
    </row>
    <row r="55" spans="2:8" x14ac:dyDescent="0.25">
      <c r="B55" s="16" t="s">
        <v>61</v>
      </c>
      <c r="C55" s="67">
        <v>4915744</v>
      </c>
      <c r="D55" s="67"/>
      <c r="E55" s="20" t="s">
        <v>37</v>
      </c>
      <c r="F55" s="19">
        <v>404988.55</v>
      </c>
      <c r="G55" s="62"/>
      <c r="H55" s="19">
        <f t="shared" si="3"/>
        <v>404988.55</v>
      </c>
    </row>
    <row r="56" spans="2:8" x14ac:dyDescent="0.25">
      <c r="B56" s="16" t="s">
        <v>62</v>
      </c>
      <c r="C56" s="67" t="s">
        <v>27</v>
      </c>
      <c r="D56" s="67"/>
      <c r="E56" s="20" t="s">
        <v>31</v>
      </c>
      <c r="F56" s="19">
        <v>532971.93999999994</v>
      </c>
      <c r="G56" s="62"/>
      <c r="H56" s="19">
        <f t="shared" si="3"/>
        <v>532971.93999999994</v>
      </c>
    </row>
    <row r="57" spans="2:8" x14ac:dyDescent="0.25">
      <c r="B57" s="16" t="s">
        <v>63</v>
      </c>
      <c r="C57" s="67">
        <v>4915742</v>
      </c>
      <c r="D57" s="67"/>
      <c r="E57" s="20" t="s">
        <v>43</v>
      </c>
      <c r="F57" s="19">
        <v>1548.19</v>
      </c>
      <c r="G57" s="62"/>
      <c r="H57" s="19">
        <f t="shared" si="3"/>
        <v>1548.19</v>
      </c>
    </row>
    <row r="58" spans="2:8" ht="30" x14ac:dyDescent="0.25">
      <c r="B58" s="16" t="s">
        <v>64</v>
      </c>
      <c r="C58" s="67">
        <v>3713613</v>
      </c>
      <c r="D58" s="67"/>
      <c r="E58" s="21" t="s">
        <v>28</v>
      </c>
      <c r="F58" s="19">
        <v>7923.64</v>
      </c>
      <c r="G58" s="62"/>
      <c r="H58" s="19">
        <f t="shared" si="3"/>
        <v>7923.64</v>
      </c>
    </row>
    <row r="59" spans="2:8" x14ac:dyDescent="0.25">
      <c r="B59" s="65" t="str">
        <f>CONCATENATE("TOTAL ",C51)</f>
        <v>TOTAL MANUTENÇÃO - 3º ANO</v>
      </c>
      <c r="C59" s="65"/>
      <c r="D59" s="65"/>
      <c r="E59" s="65"/>
      <c r="F59" s="33">
        <v>1245683.7499999998</v>
      </c>
      <c r="G59" s="63"/>
      <c r="H59" s="39">
        <f>SUM(H52:H58)</f>
        <v>1245683.7499999998</v>
      </c>
    </row>
    <row r="60" spans="2:8" x14ac:dyDescent="0.25">
      <c r="B60" s="37"/>
      <c r="C60" s="37"/>
      <c r="D60" s="37"/>
      <c r="E60" s="37"/>
      <c r="F60" s="38"/>
      <c r="G60" s="62"/>
      <c r="H60" s="19"/>
    </row>
    <row r="61" spans="2:8" x14ac:dyDescent="0.25">
      <c r="B61" s="66" t="s">
        <v>24</v>
      </c>
      <c r="C61" s="66"/>
      <c r="D61" s="66"/>
      <c r="E61" s="66"/>
      <c r="F61" s="64">
        <f>SUM(F59,F50,F40,F29,F14,F12)</f>
        <v>14615269.948358925</v>
      </c>
      <c r="G61" s="58">
        <f>SUM(G11:G59)</f>
        <v>0</v>
      </c>
      <c r="H61" s="51">
        <f>SUM(H12,H14,H29,H40,H50,H59)</f>
        <v>14615269.948358925</v>
      </c>
    </row>
    <row r="62" spans="2:8" x14ac:dyDescent="0.25">
      <c r="B62" s="9"/>
    </row>
    <row r="63" spans="2:8" x14ac:dyDescent="0.25">
      <c r="B63" s="9"/>
    </row>
  </sheetData>
  <mergeCells count="48">
    <mergeCell ref="B7:F7"/>
    <mergeCell ref="B8:B9"/>
    <mergeCell ref="B5:E5"/>
    <mergeCell ref="C8:E9"/>
    <mergeCell ref="B2:H2"/>
    <mergeCell ref="F8:H8"/>
    <mergeCell ref="C27:D27"/>
    <mergeCell ref="B25:E25"/>
    <mergeCell ref="C18:D18"/>
    <mergeCell ref="C20:D20"/>
    <mergeCell ref="C21:D21"/>
    <mergeCell ref="C22:D22"/>
    <mergeCell ref="C24:D24"/>
    <mergeCell ref="C32:D32"/>
    <mergeCell ref="B28:E28"/>
    <mergeCell ref="B29:E29"/>
    <mergeCell ref="C30:F30"/>
    <mergeCell ref="C31:D31"/>
    <mergeCell ref="C46:D46"/>
    <mergeCell ref="C47:D47"/>
    <mergeCell ref="C48:D48"/>
    <mergeCell ref="C43:D43"/>
    <mergeCell ref="C33:D33"/>
    <mergeCell ref="C34:D34"/>
    <mergeCell ref="C35:D35"/>
    <mergeCell ref="C36:D36"/>
    <mergeCell ref="C37:D37"/>
    <mergeCell ref="C38:D38"/>
    <mergeCell ref="C39:D39"/>
    <mergeCell ref="B40:E40"/>
    <mergeCell ref="C41:F41"/>
    <mergeCell ref="C42:D42"/>
    <mergeCell ref="B12:E12"/>
    <mergeCell ref="B14:E14"/>
    <mergeCell ref="B61:E61"/>
    <mergeCell ref="C49:D49"/>
    <mergeCell ref="B50:E50"/>
    <mergeCell ref="C51:F51"/>
    <mergeCell ref="C52:D52"/>
    <mergeCell ref="C53:D53"/>
    <mergeCell ref="B59:E59"/>
    <mergeCell ref="C54:D54"/>
    <mergeCell ref="C55:D55"/>
    <mergeCell ref="C56:D56"/>
    <mergeCell ref="C57:D57"/>
    <mergeCell ref="C58:D58"/>
    <mergeCell ref="C44:D44"/>
    <mergeCell ref="C45:D4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</vt:lpstr>
      <vt:lpstr>MODELO!Area_de_impressao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Maiara De Jesus</dc:creator>
  <cp:lastModifiedBy>Tiago Severo Coelho de Oliveira</cp:lastModifiedBy>
  <cp:lastPrinted>2021-09-28T18:52:00Z</cp:lastPrinted>
  <dcterms:created xsi:type="dcterms:W3CDTF">2014-11-18T11:58:29Z</dcterms:created>
  <dcterms:modified xsi:type="dcterms:W3CDTF">2022-04-14T18:17:13Z</dcterms:modified>
</cp:coreProperties>
</file>