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D:\Renan\STRATA\ORÇAMENTO\A-Estudo de Preço\2022\EPL\RCE - 002-2022 - EVTEA\"/>
    </mc:Choice>
  </mc:AlternateContent>
  <xr:revisionPtr revIDLastSave="0" documentId="13_ncr:1_{CD5E3D02-62A2-4E5A-BBB5-357372CE23A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roposta" sheetId="6" r:id="rId1"/>
    <sheet name="Cronograma" sheetId="2" r:id="rId2"/>
  </sheets>
  <definedNames>
    <definedName name="_xlnm._FilterDatabase" localSheetId="1" hidden="1">Cronograma!$A$15:$Q$182</definedName>
    <definedName name="_xlnm.Print_Area" localSheetId="1">Cronograma!$A$1:$AW$182</definedName>
    <definedName name="_xlnm.Print_Titles" localSheetId="1">Cronograma!$13:$15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6" l="1"/>
  <c r="AL182" i="2" l="1"/>
  <c r="AF182" i="2"/>
  <c r="AE182" i="2"/>
  <c r="AD182" i="2"/>
  <c r="AC182" i="2"/>
  <c r="AB182" i="2"/>
  <c r="AA182" i="2"/>
  <c r="Z182" i="2"/>
  <c r="Y182" i="2"/>
  <c r="X182" i="2"/>
  <c r="W182" i="2"/>
  <c r="V182" i="2"/>
  <c r="U182" i="2"/>
  <c r="T182" i="2"/>
  <c r="S182" i="2"/>
  <c r="R182" i="2"/>
  <c r="AL181" i="2"/>
  <c r="AF181" i="2"/>
  <c r="AE181" i="2"/>
  <c r="AD181" i="2"/>
  <c r="AC181" i="2"/>
  <c r="AB181" i="2"/>
  <c r="AA181" i="2"/>
  <c r="Z181" i="2"/>
  <c r="Y181" i="2"/>
  <c r="X181" i="2"/>
  <c r="W181" i="2"/>
  <c r="V181" i="2"/>
  <c r="U181" i="2"/>
  <c r="T181" i="2"/>
  <c r="S181" i="2"/>
  <c r="R181" i="2"/>
  <c r="AL179" i="2"/>
  <c r="AF179" i="2"/>
  <c r="AE179" i="2"/>
  <c r="AD179" i="2"/>
  <c r="AC179" i="2"/>
  <c r="AB179" i="2"/>
  <c r="AA179" i="2"/>
  <c r="Z179" i="2"/>
  <c r="Y179" i="2"/>
  <c r="X179" i="2"/>
  <c r="W179" i="2"/>
  <c r="V179" i="2"/>
  <c r="U179" i="2"/>
  <c r="T179" i="2"/>
  <c r="S179" i="2"/>
  <c r="R179" i="2"/>
  <c r="AG179" i="2"/>
  <c r="D178" i="2"/>
  <c r="AL177" i="2"/>
  <c r="AF177" i="2"/>
  <c r="AE177" i="2"/>
  <c r="AD177" i="2"/>
  <c r="AC177" i="2"/>
  <c r="AB177" i="2"/>
  <c r="AA177" i="2"/>
  <c r="Z177" i="2"/>
  <c r="Y177" i="2"/>
  <c r="X177" i="2"/>
  <c r="W177" i="2"/>
  <c r="V177" i="2"/>
  <c r="U177" i="2"/>
  <c r="T177" i="2"/>
  <c r="S177" i="2"/>
  <c r="R177" i="2"/>
  <c r="D176" i="2"/>
  <c r="AS174" i="2"/>
  <c r="AL174" i="2"/>
  <c r="AF174" i="2"/>
  <c r="AE174" i="2"/>
  <c r="AD174" i="2"/>
  <c r="AC174" i="2"/>
  <c r="AB174" i="2"/>
  <c r="AA174" i="2"/>
  <c r="Z174" i="2"/>
  <c r="Y174" i="2"/>
  <c r="X174" i="2"/>
  <c r="W174" i="2"/>
  <c r="V174" i="2"/>
  <c r="U174" i="2"/>
  <c r="T174" i="2"/>
  <c r="S174" i="2"/>
  <c r="R174" i="2"/>
  <c r="D173" i="2"/>
  <c r="AO172" i="2"/>
  <c r="AL172" i="2"/>
  <c r="AF172" i="2"/>
  <c r="AE172" i="2"/>
  <c r="AD172" i="2"/>
  <c r="AC172" i="2"/>
  <c r="AB172" i="2"/>
  <c r="AA172" i="2"/>
  <c r="Z172" i="2"/>
  <c r="Y172" i="2"/>
  <c r="X172" i="2"/>
  <c r="W172" i="2"/>
  <c r="V172" i="2"/>
  <c r="U172" i="2"/>
  <c r="T172" i="2"/>
  <c r="S172" i="2"/>
  <c r="R172" i="2"/>
  <c r="D171" i="2"/>
  <c r="AL170" i="2"/>
  <c r="AF170" i="2"/>
  <c r="AE170" i="2"/>
  <c r="AD170" i="2"/>
  <c r="AC170" i="2"/>
  <c r="AB170" i="2"/>
  <c r="AA170" i="2"/>
  <c r="Z170" i="2"/>
  <c r="Y170" i="2"/>
  <c r="X170" i="2"/>
  <c r="W170" i="2"/>
  <c r="V170" i="2"/>
  <c r="U170" i="2"/>
  <c r="T170" i="2"/>
  <c r="S170" i="2"/>
  <c r="R170" i="2"/>
  <c r="AL169" i="2"/>
  <c r="AF169" i="2"/>
  <c r="AE169" i="2"/>
  <c r="AD169" i="2"/>
  <c r="AC169" i="2"/>
  <c r="AB169" i="2"/>
  <c r="AA169" i="2"/>
  <c r="Z169" i="2"/>
  <c r="Y169" i="2"/>
  <c r="X169" i="2"/>
  <c r="W169" i="2"/>
  <c r="V169" i="2"/>
  <c r="U169" i="2"/>
  <c r="T169" i="2"/>
  <c r="S169" i="2"/>
  <c r="R169" i="2"/>
  <c r="AG169" i="2"/>
  <c r="D168" i="2"/>
  <c r="AC166" i="2"/>
  <c r="AB166" i="2"/>
  <c r="AA166" i="2"/>
  <c r="Z166" i="2"/>
  <c r="Y166" i="2"/>
  <c r="X166" i="2"/>
  <c r="W166" i="2"/>
  <c r="V166" i="2"/>
  <c r="U166" i="2"/>
  <c r="T166" i="2"/>
  <c r="S166" i="2"/>
  <c r="R166" i="2"/>
  <c r="AC165" i="2"/>
  <c r="AB165" i="2"/>
  <c r="AA165" i="2"/>
  <c r="Z165" i="2"/>
  <c r="Y165" i="2"/>
  <c r="X165" i="2"/>
  <c r="W165" i="2"/>
  <c r="V165" i="2"/>
  <c r="U165" i="2"/>
  <c r="T165" i="2"/>
  <c r="S165" i="2"/>
  <c r="R165" i="2"/>
  <c r="AC164" i="2"/>
  <c r="AB164" i="2"/>
  <c r="AA164" i="2"/>
  <c r="Z164" i="2"/>
  <c r="Y164" i="2"/>
  <c r="X164" i="2"/>
  <c r="W164" i="2"/>
  <c r="V164" i="2"/>
  <c r="U164" i="2"/>
  <c r="T164" i="2"/>
  <c r="S164" i="2"/>
  <c r="R164" i="2"/>
  <c r="AC163" i="2"/>
  <c r="AB163" i="2"/>
  <c r="AA163" i="2"/>
  <c r="Z163" i="2"/>
  <c r="Y163" i="2"/>
  <c r="X163" i="2"/>
  <c r="W163" i="2"/>
  <c r="V163" i="2"/>
  <c r="U163" i="2"/>
  <c r="T163" i="2"/>
  <c r="S163" i="2"/>
  <c r="R163" i="2"/>
  <c r="AB162" i="2"/>
  <c r="AA162" i="2"/>
  <c r="Z162" i="2"/>
  <c r="Y162" i="2"/>
  <c r="X162" i="2"/>
  <c r="W162" i="2"/>
  <c r="V162" i="2"/>
  <c r="U162" i="2"/>
  <c r="T162" i="2"/>
  <c r="S162" i="2"/>
  <c r="R162" i="2"/>
  <c r="AB161" i="2"/>
  <c r="AA161" i="2"/>
  <c r="Z161" i="2"/>
  <c r="Y161" i="2"/>
  <c r="X161" i="2"/>
  <c r="W161" i="2"/>
  <c r="V161" i="2"/>
  <c r="U161" i="2"/>
  <c r="T161" i="2"/>
  <c r="S161" i="2"/>
  <c r="R161" i="2"/>
  <c r="AB160" i="2"/>
  <c r="AA160" i="2"/>
  <c r="Z160" i="2"/>
  <c r="Y160" i="2"/>
  <c r="X160" i="2"/>
  <c r="W160" i="2"/>
  <c r="V160" i="2"/>
  <c r="U160" i="2"/>
  <c r="T160" i="2"/>
  <c r="S160" i="2"/>
  <c r="R160" i="2"/>
  <c r="AC158" i="2"/>
  <c r="AB158" i="2"/>
  <c r="AA158" i="2"/>
  <c r="Z158" i="2"/>
  <c r="Y158" i="2"/>
  <c r="X158" i="2"/>
  <c r="W158" i="2"/>
  <c r="V158" i="2"/>
  <c r="U158" i="2"/>
  <c r="T158" i="2"/>
  <c r="S158" i="2"/>
  <c r="R158" i="2"/>
  <c r="D157" i="2"/>
  <c r="AB155" i="2"/>
  <c r="AA155" i="2"/>
  <c r="Z155" i="2"/>
  <c r="Y155" i="2"/>
  <c r="X155" i="2"/>
  <c r="W155" i="2"/>
  <c r="V155" i="2"/>
  <c r="U155" i="2"/>
  <c r="T155" i="2"/>
  <c r="S155" i="2"/>
  <c r="R155" i="2"/>
  <c r="AC153" i="2"/>
  <c r="AB153" i="2"/>
  <c r="AA153" i="2"/>
  <c r="Z153" i="2"/>
  <c r="Y153" i="2"/>
  <c r="X153" i="2"/>
  <c r="W153" i="2"/>
  <c r="V153" i="2"/>
  <c r="U153" i="2"/>
  <c r="T153" i="2"/>
  <c r="S153" i="2"/>
  <c r="R153" i="2"/>
  <c r="D152" i="2"/>
  <c r="AB151" i="2"/>
  <c r="AA151" i="2"/>
  <c r="Z151" i="2"/>
  <c r="Y151" i="2"/>
  <c r="X151" i="2"/>
  <c r="W151" i="2"/>
  <c r="V151" i="2"/>
  <c r="U151" i="2"/>
  <c r="T151" i="2"/>
  <c r="S151" i="2"/>
  <c r="R151" i="2"/>
  <c r="AB150" i="2"/>
  <c r="AA150" i="2"/>
  <c r="Z150" i="2"/>
  <c r="Y150" i="2"/>
  <c r="X150" i="2"/>
  <c r="W150" i="2"/>
  <c r="V150" i="2"/>
  <c r="U150" i="2"/>
  <c r="T150" i="2"/>
  <c r="S150" i="2"/>
  <c r="R150" i="2"/>
  <c r="AB149" i="2"/>
  <c r="AA149" i="2"/>
  <c r="Z149" i="2"/>
  <c r="Y149" i="2"/>
  <c r="X149" i="2"/>
  <c r="W149" i="2"/>
  <c r="V149" i="2"/>
  <c r="U149" i="2"/>
  <c r="T149" i="2"/>
  <c r="S149" i="2"/>
  <c r="R149" i="2"/>
  <c r="AC147" i="2"/>
  <c r="AB147" i="2"/>
  <c r="AA147" i="2"/>
  <c r="Z147" i="2"/>
  <c r="Y147" i="2"/>
  <c r="X147" i="2"/>
  <c r="W147" i="2"/>
  <c r="V147" i="2"/>
  <c r="U147" i="2"/>
  <c r="T147" i="2"/>
  <c r="S147" i="2"/>
  <c r="R147" i="2"/>
  <c r="AC146" i="2"/>
  <c r="AB146" i="2"/>
  <c r="AA146" i="2"/>
  <c r="Z146" i="2"/>
  <c r="Y146" i="2"/>
  <c r="X146" i="2"/>
  <c r="W146" i="2"/>
  <c r="V146" i="2"/>
  <c r="U146" i="2"/>
  <c r="T146" i="2"/>
  <c r="S146" i="2"/>
  <c r="R146" i="2"/>
  <c r="D145" i="2"/>
  <c r="AC143" i="2"/>
  <c r="AB143" i="2"/>
  <c r="AA143" i="2"/>
  <c r="Z143" i="2"/>
  <c r="Y143" i="2"/>
  <c r="X143" i="2"/>
  <c r="W143" i="2"/>
  <c r="V143" i="2"/>
  <c r="U143" i="2"/>
  <c r="T143" i="2"/>
  <c r="S143" i="2"/>
  <c r="R143" i="2"/>
  <c r="D142" i="2"/>
  <c r="AC141" i="2"/>
  <c r="AB141" i="2"/>
  <c r="AA141" i="2"/>
  <c r="Z141" i="2"/>
  <c r="Y141" i="2"/>
  <c r="X141" i="2"/>
  <c r="W141" i="2"/>
  <c r="V141" i="2"/>
  <c r="U141" i="2"/>
  <c r="T141" i="2"/>
  <c r="S141" i="2"/>
  <c r="R141" i="2"/>
  <c r="D140" i="2"/>
  <c r="AC139" i="2"/>
  <c r="AB139" i="2"/>
  <c r="AA139" i="2"/>
  <c r="Z139" i="2"/>
  <c r="Y139" i="2"/>
  <c r="X139" i="2"/>
  <c r="W139" i="2"/>
  <c r="V139" i="2"/>
  <c r="U139" i="2"/>
  <c r="T139" i="2"/>
  <c r="S139" i="2"/>
  <c r="R139" i="2"/>
  <c r="AC136" i="2"/>
  <c r="AB136" i="2"/>
  <c r="AA136" i="2"/>
  <c r="Z136" i="2"/>
  <c r="Y136" i="2"/>
  <c r="X136" i="2"/>
  <c r="W136" i="2"/>
  <c r="V136" i="2"/>
  <c r="U136" i="2"/>
  <c r="T136" i="2"/>
  <c r="S136" i="2"/>
  <c r="R136" i="2"/>
  <c r="D135" i="2"/>
  <c r="AC134" i="2"/>
  <c r="AB134" i="2"/>
  <c r="Z134" i="2"/>
  <c r="Y134" i="2"/>
  <c r="X134" i="2"/>
  <c r="W134" i="2"/>
  <c r="V134" i="2"/>
  <c r="U134" i="2"/>
  <c r="T134" i="2"/>
  <c r="S134" i="2"/>
  <c r="R134" i="2"/>
  <c r="AA134" i="2"/>
  <c r="AC132" i="2"/>
  <c r="AB132" i="2"/>
  <c r="AA132" i="2"/>
  <c r="Z132" i="2"/>
  <c r="Y132" i="2"/>
  <c r="X132" i="2"/>
  <c r="W132" i="2"/>
  <c r="V132" i="2"/>
  <c r="U132" i="2"/>
  <c r="T132" i="2"/>
  <c r="S132" i="2"/>
  <c r="R132" i="2"/>
  <c r="AC131" i="2"/>
  <c r="AB131" i="2"/>
  <c r="Z131" i="2"/>
  <c r="Y131" i="2"/>
  <c r="X131" i="2"/>
  <c r="W131" i="2"/>
  <c r="V131" i="2"/>
  <c r="U131" i="2"/>
  <c r="T131" i="2"/>
  <c r="S131" i="2"/>
  <c r="R131" i="2"/>
  <c r="AA131" i="2"/>
  <c r="AC130" i="2"/>
  <c r="AB130" i="2"/>
  <c r="AA130" i="2"/>
  <c r="Z130" i="2"/>
  <c r="Y130" i="2"/>
  <c r="X130" i="2"/>
  <c r="W130" i="2"/>
  <c r="V130" i="2"/>
  <c r="U130" i="2"/>
  <c r="T130" i="2"/>
  <c r="S130" i="2"/>
  <c r="R130" i="2"/>
  <c r="D129" i="2"/>
  <c r="AC128" i="2"/>
  <c r="AB128" i="2"/>
  <c r="Z128" i="2"/>
  <c r="Y128" i="2"/>
  <c r="X128" i="2"/>
  <c r="W128" i="2"/>
  <c r="V128" i="2"/>
  <c r="U128" i="2"/>
  <c r="T128" i="2"/>
  <c r="S128" i="2"/>
  <c r="R128" i="2"/>
  <c r="AA128" i="2"/>
  <c r="AC127" i="2"/>
  <c r="AB127" i="2"/>
  <c r="AA127" i="2"/>
  <c r="Z127" i="2"/>
  <c r="Y127" i="2"/>
  <c r="X127" i="2"/>
  <c r="W127" i="2"/>
  <c r="V127" i="2"/>
  <c r="U127" i="2"/>
  <c r="T127" i="2"/>
  <c r="S127" i="2"/>
  <c r="R127" i="2"/>
  <c r="AC126" i="2"/>
  <c r="AB126" i="2"/>
  <c r="AA126" i="2"/>
  <c r="Z126" i="2"/>
  <c r="Y126" i="2"/>
  <c r="X126" i="2"/>
  <c r="W126" i="2"/>
  <c r="V126" i="2"/>
  <c r="U126" i="2"/>
  <c r="T126" i="2"/>
  <c r="S126" i="2"/>
  <c r="R126" i="2"/>
  <c r="AC124" i="2"/>
  <c r="AB124" i="2"/>
  <c r="AA124" i="2"/>
  <c r="Z124" i="2"/>
  <c r="Y124" i="2"/>
  <c r="X124" i="2"/>
  <c r="W124" i="2"/>
  <c r="V124" i="2"/>
  <c r="U124" i="2"/>
  <c r="T124" i="2"/>
  <c r="S124" i="2"/>
  <c r="R124" i="2"/>
  <c r="AC123" i="2"/>
  <c r="AB123" i="2"/>
  <c r="AA123" i="2"/>
  <c r="Z123" i="2"/>
  <c r="Y123" i="2"/>
  <c r="X123" i="2"/>
  <c r="W123" i="2"/>
  <c r="V123" i="2"/>
  <c r="U123" i="2"/>
  <c r="T123" i="2"/>
  <c r="S123" i="2"/>
  <c r="R123" i="2"/>
  <c r="D122" i="2"/>
  <c r="AC121" i="2"/>
  <c r="AB121" i="2"/>
  <c r="AA121" i="2"/>
  <c r="Z121" i="2"/>
  <c r="Y121" i="2"/>
  <c r="X121" i="2"/>
  <c r="W121" i="2"/>
  <c r="U121" i="2"/>
  <c r="T121" i="2"/>
  <c r="S121" i="2"/>
  <c r="R121" i="2"/>
  <c r="AC120" i="2"/>
  <c r="AB120" i="2"/>
  <c r="AA120" i="2"/>
  <c r="Z120" i="2"/>
  <c r="Y120" i="2"/>
  <c r="X120" i="2"/>
  <c r="W120" i="2"/>
  <c r="V120" i="2"/>
  <c r="U120" i="2"/>
  <c r="T120" i="2"/>
  <c r="S120" i="2"/>
  <c r="R120" i="2"/>
  <c r="AC119" i="2"/>
  <c r="AB119" i="2"/>
  <c r="AA119" i="2"/>
  <c r="Z119" i="2"/>
  <c r="Y119" i="2"/>
  <c r="X119" i="2"/>
  <c r="W119" i="2"/>
  <c r="U119" i="2"/>
  <c r="T119" i="2"/>
  <c r="S119" i="2"/>
  <c r="R119" i="2"/>
  <c r="AC118" i="2"/>
  <c r="AB118" i="2"/>
  <c r="AA118" i="2"/>
  <c r="Z118" i="2"/>
  <c r="Y118" i="2"/>
  <c r="X118" i="2"/>
  <c r="W118" i="2"/>
  <c r="V118" i="2"/>
  <c r="U118" i="2"/>
  <c r="T118" i="2"/>
  <c r="S118" i="2"/>
  <c r="R118" i="2"/>
  <c r="AC117" i="2"/>
  <c r="AB117" i="2"/>
  <c r="AA117" i="2"/>
  <c r="Z117" i="2"/>
  <c r="Y117" i="2"/>
  <c r="X117" i="2"/>
  <c r="W117" i="2"/>
  <c r="V117" i="2"/>
  <c r="U117" i="2"/>
  <c r="T117" i="2"/>
  <c r="S117" i="2"/>
  <c r="R117" i="2"/>
  <c r="AC116" i="2"/>
  <c r="AB116" i="2"/>
  <c r="AA116" i="2"/>
  <c r="Z116" i="2"/>
  <c r="Y116" i="2"/>
  <c r="X116" i="2"/>
  <c r="W116" i="2"/>
  <c r="V116" i="2"/>
  <c r="U116" i="2"/>
  <c r="T116" i="2"/>
  <c r="S116" i="2"/>
  <c r="R116" i="2"/>
  <c r="AC115" i="2"/>
  <c r="AB115" i="2"/>
  <c r="AA115" i="2"/>
  <c r="Z115" i="2"/>
  <c r="Y115" i="2"/>
  <c r="X115" i="2"/>
  <c r="W115" i="2"/>
  <c r="U115" i="2"/>
  <c r="T115" i="2"/>
  <c r="S115" i="2"/>
  <c r="R115" i="2"/>
  <c r="AC114" i="2"/>
  <c r="AB114" i="2"/>
  <c r="AA114" i="2"/>
  <c r="Z114" i="2"/>
  <c r="Y114" i="2"/>
  <c r="X114" i="2"/>
  <c r="W114" i="2"/>
  <c r="V114" i="2"/>
  <c r="U114" i="2"/>
  <c r="T114" i="2"/>
  <c r="S114" i="2"/>
  <c r="R114" i="2"/>
  <c r="AC111" i="2"/>
  <c r="AB111" i="2"/>
  <c r="AA111" i="2"/>
  <c r="Z111" i="2"/>
  <c r="Y111" i="2"/>
  <c r="W111" i="2"/>
  <c r="V111" i="2"/>
  <c r="U111" i="2"/>
  <c r="T111" i="2"/>
  <c r="S111" i="2"/>
  <c r="R111" i="2"/>
  <c r="X111" i="2"/>
  <c r="D110" i="2"/>
  <c r="AC109" i="2"/>
  <c r="AB109" i="2"/>
  <c r="AA109" i="2"/>
  <c r="Z109" i="2"/>
  <c r="Y109" i="2"/>
  <c r="W109" i="2"/>
  <c r="V109" i="2"/>
  <c r="U109" i="2"/>
  <c r="T109" i="2"/>
  <c r="S109" i="2"/>
  <c r="R109" i="2"/>
  <c r="X109" i="2"/>
  <c r="AC107" i="2"/>
  <c r="AB107" i="2"/>
  <c r="AA107" i="2"/>
  <c r="Z107" i="2"/>
  <c r="Y107" i="2"/>
  <c r="X107" i="2"/>
  <c r="W107" i="2"/>
  <c r="V107" i="2"/>
  <c r="U107" i="2"/>
  <c r="T107" i="2"/>
  <c r="S107" i="2"/>
  <c r="R107" i="2"/>
  <c r="AC104" i="2"/>
  <c r="AB104" i="2"/>
  <c r="AA104" i="2"/>
  <c r="Z104" i="2"/>
  <c r="Y104" i="2"/>
  <c r="W104" i="2"/>
  <c r="V104" i="2"/>
  <c r="U104" i="2"/>
  <c r="T104" i="2"/>
  <c r="S104" i="2"/>
  <c r="R104" i="2"/>
  <c r="X104" i="2"/>
  <c r="AC102" i="2"/>
  <c r="AB102" i="2"/>
  <c r="AA102" i="2"/>
  <c r="Z102" i="2"/>
  <c r="Y102" i="2"/>
  <c r="W102" i="2"/>
  <c r="V102" i="2"/>
  <c r="U102" i="2"/>
  <c r="T102" i="2"/>
  <c r="S102" i="2"/>
  <c r="R102" i="2"/>
  <c r="AC100" i="2"/>
  <c r="AB100" i="2"/>
  <c r="AA100" i="2"/>
  <c r="Z100" i="2"/>
  <c r="Y100" i="2"/>
  <c r="X100" i="2"/>
  <c r="W100" i="2"/>
  <c r="V100" i="2"/>
  <c r="U100" i="2"/>
  <c r="T100" i="2"/>
  <c r="S100" i="2"/>
  <c r="R100" i="2"/>
  <c r="D99" i="2"/>
  <c r="AC97" i="2"/>
  <c r="AB97" i="2"/>
  <c r="AA97" i="2"/>
  <c r="Z97" i="2"/>
  <c r="Y97" i="2"/>
  <c r="W97" i="2"/>
  <c r="V97" i="2"/>
  <c r="U97" i="2"/>
  <c r="T97" i="2"/>
  <c r="S97" i="2"/>
  <c r="R97" i="2"/>
  <c r="AC95" i="2"/>
  <c r="AB95" i="2"/>
  <c r="AA95" i="2"/>
  <c r="Z95" i="2"/>
  <c r="Y95" i="2"/>
  <c r="X95" i="2"/>
  <c r="W95" i="2"/>
  <c r="V95" i="2"/>
  <c r="U95" i="2"/>
  <c r="T95" i="2"/>
  <c r="S95" i="2"/>
  <c r="R95" i="2"/>
  <c r="D94" i="2"/>
  <c r="AC93" i="2"/>
  <c r="AB93" i="2"/>
  <c r="AA93" i="2"/>
  <c r="Z93" i="2"/>
  <c r="Y93" i="2"/>
  <c r="W93" i="2"/>
  <c r="V93" i="2"/>
  <c r="U93" i="2"/>
  <c r="T93" i="2"/>
  <c r="S93" i="2"/>
  <c r="R93" i="2"/>
  <c r="D92" i="2"/>
  <c r="AC91" i="2"/>
  <c r="AB91" i="2"/>
  <c r="AA91" i="2"/>
  <c r="Z91" i="2"/>
  <c r="Y91" i="2"/>
  <c r="X91" i="2"/>
  <c r="W91" i="2"/>
  <c r="V91" i="2"/>
  <c r="U91" i="2"/>
  <c r="T91" i="2"/>
  <c r="S91" i="2"/>
  <c r="R91" i="2"/>
  <c r="D90" i="2"/>
  <c r="AC88" i="2"/>
  <c r="AB88" i="2"/>
  <c r="AA88" i="2"/>
  <c r="Z88" i="2"/>
  <c r="Y88" i="2"/>
  <c r="W88" i="2"/>
  <c r="V88" i="2"/>
  <c r="U88" i="2"/>
  <c r="T88" i="2"/>
  <c r="S88" i="2"/>
  <c r="R88" i="2"/>
  <c r="D87" i="2"/>
  <c r="AC86" i="2"/>
  <c r="AB86" i="2"/>
  <c r="AA86" i="2"/>
  <c r="Z86" i="2"/>
  <c r="Y86" i="2"/>
  <c r="X86" i="2"/>
  <c r="W86" i="2"/>
  <c r="V86" i="2"/>
  <c r="U86" i="2"/>
  <c r="T86" i="2"/>
  <c r="S86" i="2"/>
  <c r="R86" i="2"/>
  <c r="D85" i="2"/>
  <c r="AC84" i="2"/>
  <c r="AB84" i="2"/>
  <c r="AA84" i="2"/>
  <c r="Z84" i="2"/>
  <c r="Y84" i="2"/>
  <c r="X84" i="2"/>
  <c r="W84" i="2"/>
  <c r="V84" i="2"/>
  <c r="T84" i="2"/>
  <c r="S84" i="2"/>
  <c r="R84" i="2"/>
  <c r="AC83" i="2"/>
  <c r="AB83" i="2"/>
  <c r="AA83" i="2"/>
  <c r="Z83" i="2"/>
  <c r="Y83" i="2"/>
  <c r="X83" i="2"/>
  <c r="W83" i="2"/>
  <c r="V83" i="2"/>
  <c r="T83" i="2"/>
  <c r="S83" i="2"/>
  <c r="R83" i="2"/>
  <c r="AC81" i="2"/>
  <c r="AB81" i="2"/>
  <c r="AA81" i="2"/>
  <c r="Z81" i="2"/>
  <c r="Y81" i="2"/>
  <c r="X81" i="2"/>
  <c r="W81" i="2"/>
  <c r="V81" i="2"/>
  <c r="U81" i="2"/>
  <c r="T81" i="2"/>
  <c r="S81" i="2"/>
  <c r="R81" i="2"/>
  <c r="AC78" i="2"/>
  <c r="AB78" i="2"/>
  <c r="AA78" i="2"/>
  <c r="Z78" i="2"/>
  <c r="Y78" i="2"/>
  <c r="X78" i="2"/>
  <c r="W78" i="2"/>
  <c r="V78" i="2"/>
  <c r="T78" i="2"/>
  <c r="S78" i="2"/>
  <c r="R78" i="2"/>
  <c r="AC77" i="2"/>
  <c r="AB77" i="2"/>
  <c r="AA77" i="2"/>
  <c r="Z77" i="2"/>
  <c r="Y77" i="2"/>
  <c r="X77" i="2"/>
  <c r="W77" i="2"/>
  <c r="V77" i="2"/>
  <c r="T77" i="2"/>
  <c r="S77" i="2"/>
  <c r="R77" i="2"/>
  <c r="D76" i="2"/>
  <c r="AC75" i="2"/>
  <c r="AB75" i="2"/>
  <c r="AA75" i="2"/>
  <c r="Z75" i="2"/>
  <c r="Y75" i="2"/>
  <c r="X75" i="2"/>
  <c r="W75" i="2"/>
  <c r="V75" i="2"/>
  <c r="U75" i="2"/>
  <c r="T75" i="2"/>
  <c r="S75" i="2"/>
  <c r="R75" i="2"/>
  <c r="D74" i="2"/>
  <c r="AC73" i="2"/>
  <c r="AB73" i="2"/>
  <c r="AA73" i="2"/>
  <c r="Z73" i="2"/>
  <c r="Y73" i="2"/>
  <c r="X73" i="2"/>
  <c r="W73" i="2"/>
  <c r="V73" i="2"/>
  <c r="T73" i="2"/>
  <c r="S73" i="2"/>
  <c r="R73" i="2"/>
  <c r="AC71" i="2"/>
  <c r="AB71" i="2"/>
  <c r="AA71" i="2"/>
  <c r="Z71" i="2"/>
  <c r="Y71" i="2"/>
  <c r="X71" i="2"/>
  <c r="W71" i="2"/>
  <c r="V71" i="2"/>
  <c r="T71" i="2"/>
  <c r="S71" i="2"/>
  <c r="R71" i="2"/>
  <c r="U71" i="2"/>
  <c r="AC70" i="2"/>
  <c r="AB70" i="2"/>
  <c r="AA70" i="2"/>
  <c r="Z70" i="2"/>
  <c r="Y70" i="2"/>
  <c r="X70" i="2"/>
  <c r="W70" i="2"/>
  <c r="V70" i="2"/>
  <c r="U70" i="2"/>
  <c r="S70" i="2"/>
  <c r="R70" i="2"/>
  <c r="AC68" i="2"/>
  <c r="AB68" i="2"/>
  <c r="AA68" i="2"/>
  <c r="Z68" i="2"/>
  <c r="Y68" i="2"/>
  <c r="X68" i="2"/>
  <c r="W68" i="2"/>
  <c r="V68" i="2"/>
  <c r="U68" i="2"/>
  <c r="T68" i="2"/>
  <c r="S68" i="2"/>
  <c r="R68" i="2"/>
  <c r="AC67" i="2"/>
  <c r="AB67" i="2"/>
  <c r="AA67" i="2"/>
  <c r="Z67" i="2"/>
  <c r="Y67" i="2"/>
  <c r="X67" i="2"/>
  <c r="W67" i="2"/>
  <c r="V67" i="2"/>
  <c r="U67" i="2"/>
  <c r="T67" i="2"/>
  <c r="S67" i="2"/>
  <c r="R67" i="2"/>
  <c r="D66" i="2"/>
  <c r="AC65" i="2"/>
  <c r="AB65" i="2"/>
  <c r="AA65" i="2"/>
  <c r="Z65" i="2"/>
  <c r="Y65" i="2"/>
  <c r="X65" i="2"/>
  <c r="W65" i="2"/>
  <c r="V65" i="2"/>
  <c r="T65" i="2"/>
  <c r="S65" i="2"/>
  <c r="R65" i="2"/>
  <c r="U65" i="2"/>
  <c r="AC64" i="2"/>
  <c r="AB64" i="2"/>
  <c r="AA64" i="2"/>
  <c r="Z64" i="2"/>
  <c r="Y64" i="2"/>
  <c r="X64" i="2"/>
  <c r="W64" i="2"/>
  <c r="V64" i="2"/>
  <c r="U64" i="2"/>
  <c r="T64" i="2"/>
  <c r="S64" i="2"/>
  <c r="R64" i="2"/>
  <c r="AC63" i="2"/>
  <c r="AB63" i="2"/>
  <c r="AA63" i="2"/>
  <c r="Z63" i="2"/>
  <c r="Y63" i="2"/>
  <c r="X63" i="2"/>
  <c r="W63" i="2"/>
  <c r="V63" i="2"/>
  <c r="U63" i="2"/>
  <c r="T63" i="2"/>
  <c r="S63" i="2"/>
  <c r="R63" i="2"/>
  <c r="AC62" i="2"/>
  <c r="AB62" i="2"/>
  <c r="AA62" i="2"/>
  <c r="Z62" i="2"/>
  <c r="Y62" i="2"/>
  <c r="X62" i="2"/>
  <c r="W62" i="2"/>
  <c r="V62" i="2"/>
  <c r="U62" i="2"/>
  <c r="T62" i="2"/>
  <c r="S62" i="2"/>
  <c r="R62" i="2"/>
  <c r="D61" i="2"/>
  <c r="AC60" i="2"/>
  <c r="AB60" i="2"/>
  <c r="AA60" i="2"/>
  <c r="Z60" i="2"/>
  <c r="Y60" i="2"/>
  <c r="X60" i="2"/>
  <c r="W60" i="2"/>
  <c r="V60" i="2"/>
  <c r="U60" i="2"/>
  <c r="T60" i="2"/>
  <c r="S60" i="2"/>
  <c r="R60" i="2"/>
  <c r="D59" i="2"/>
  <c r="AC58" i="2"/>
  <c r="AB58" i="2"/>
  <c r="AA58" i="2"/>
  <c r="Z58" i="2"/>
  <c r="Y58" i="2"/>
  <c r="X58" i="2"/>
  <c r="W58" i="2"/>
  <c r="V58" i="2"/>
  <c r="T58" i="2"/>
  <c r="S58" i="2"/>
  <c r="R58" i="2"/>
  <c r="U58" i="2"/>
  <c r="AC57" i="2"/>
  <c r="AB57" i="2"/>
  <c r="AA57" i="2"/>
  <c r="Z57" i="2"/>
  <c r="Y57" i="2"/>
  <c r="X57" i="2"/>
  <c r="W57" i="2"/>
  <c r="V57" i="2"/>
  <c r="U57" i="2"/>
  <c r="T57" i="2"/>
  <c r="S57" i="2"/>
  <c r="R57" i="2"/>
  <c r="AC56" i="2"/>
  <c r="AB56" i="2"/>
  <c r="AA56" i="2"/>
  <c r="Z56" i="2"/>
  <c r="Y56" i="2"/>
  <c r="X56" i="2"/>
  <c r="W56" i="2"/>
  <c r="V56" i="2"/>
  <c r="U56" i="2"/>
  <c r="T56" i="2"/>
  <c r="S56" i="2"/>
  <c r="R56" i="2"/>
  <c r="AC54" i="2"/>
  <c r="AB54" i="2"/>
  <c r="AA54" i="2"/>
  <c r="Z54" i="2"/>
  <c r="Y54" i="2"/>
  <c r="X54" i="2"/>
  <c r="W54" i="2"/>
  <c r="V54" i="2"/>
  <c r="T54" i="2"/>
  <c r="S54" i="2"/>
  <c r="R54" i="2"/>
  <c r="U54" i="2"/>
  <c r="AC53" i="2"/>
  <c r="AB53" i="2"/>
  <c r="AA53" i="2"/>
  <c r="Z53" i="2"/>
  <c r="Y53" i="2"/>
  <c r="X53" i="2"/>
  <c r="W53" i="2"/>
  <c r="V53" i="2"/>
  <c r="U53" i="2"/>
  <c r="T53" i="2"/>
  <c r="S53" i="2"/>
  <c r="R53" i="2"/>
  <c r="AC52" i="2"/>
  <c r="AB52" i="2"/>
  <c r="AA52" i="2"/>
  <c r="Z52" i="2"/>
  <c r="Y52" i="2"/>
  <c r="X52" i="2"/>
  <c r="W52" i="2"/>
  <c r="V52" i="2"/>
  <c r="U52" i="2"/>
  <c r="S52" i="2"/>
  <c r="R52" i="2"/>
  <c r="AC50" i="2"/>
  <c r="AB50" i="2"/>
  <c r="AA50" i="2"/>
  <c r="Z50" i="2"/>
  <c r="Y50" i="2"/>
  <c r="X50" i="2"/>
  <c r="W50" i="2"/>
  <c r="V50" i="2"/>
  <c r="U50" i="2"/>
  <c r="T50" i="2"/>
  <c r="S50" i="2"/>
  <c r="R50" i="2"/>
  <c r="D49" i="2"/>
  <c r="AC48" i="2"/>
  <c r="AB48" i="2"/>
  <c r="AA48" i="2"/>
  <c r="Z48" i="2"/>
  <c r="Y48" i="2"/>
  <c r="X48" i="2"/>
  <c r="W48" i="2"/>
  <c r="V48" i="2"/>
  <c r="U48" i="2"/>
  <c r="T48" i="2"/>
  <c r="S48" i="2"/>
  <c r="R48" i="2"/>
  <c r="AC47" i="2"/>
  <c r="AB47" i="2"/>
  <c r="AA47" i="2"/>
  <c r="Z47" i="2"/>
  <c r="Y47" i="2"/>
  <c r="X47" i="2"/>
  <c r="W47" i="2"/>
  <c r="V47" i="2"/>
  <c r="U47" i="2"/>
  <c r="T47" i="2"/>
  <c r="S47" i="2"/>
  <c r="R47" i="2"/>
  <c r="AC46" i="2"/>
  <c r="AB46" i="2"/>
  <c r="AA46" i="2"/>
  <c r="Z46" i="2"/>
  <c r="Y46" i="2"/>
  <c r="X46" i="2"/>
  <c r="W46" i="2"/>
  <c r="V46" i="2"/>
  <c r="U46" i="2"/>
  <c r="T46" i="2"/>
  <c r="S46" i="2"/>
  <c r="AC45" i="2"/>
  <c r="AB45" i="2"/>
  <c r="AA45" i="2"/>
  <c r="Z45" i="2"/>
  <c r="Y45" i="2"/>
  <c r="X45" i="2"/>
  <c r="W45" i="2"/>
  <c r="V45" i="2"/>
  <c r="U45" i="2"/>
  <c r="T45" i="2"/>
  <c r="S45" i="2"/>
  <c r="R45" i="2"/>
  <c r="AC44" i="2"/>
  <c r="AB44" i="2"/>
  <c r="AA44" i="2"/>
  <c r="Z44" i="2"/>
  <c r="Y44" i="2"/>
  <c r="X44" i="2"/>
  <c r="W44" i="2"/>
  <c r="V44" i="2"/>
  <c r="U44" i="2"/>
  <c r="T44" i="2"/>
  <c r="S44" i="2"/>
  <c r="R44" i="2"/>
  <c r="AC43" i="2"/>
  <c r="AB43" i="2"/>
  <c r="AA43" i="2"/>
  <c r="Z43" i="2"/>
  <c r="Y43" i="2"/>
  <c r="X43" i="2"/>
  <c r="W43" i="2"/>
  <c r="V43" i="2"/>
  <c r="U43" i="2"/>
  <c r="T43" i="2"/>
  <c r="S43" i="2"/>
  <c r="R43" i="2"/>
  <c r="AC42" i="2"/>
  <c r="AB42" i="2"/>
  <c r="AA42" i="2"/>
  <c r="Z42" i="2"/>
  <c r="Y42" i="2"/>
  <c r="X42" i="2"/>
  <c r="W42" i="2"/>
  <c r="V42" i="2"/>
  <c r="U42" i="2"/>
  <c r="T42" i="2"/>
  <c r="S42" i="2"/>
  <c r="R42" i="2"/>
  <c r="AC41" i="2"/>
  <c r="AB41" i="2"/>
  <c r="AA41" i="2"/>
  <c r="Z41" i="2"/>
  <c r="Y41" i="2"/>
  <c r="X41" i="2"/>
  <c r="W41" i="2"/>
  <c r="V41" i="2"/>
  <c r="U41" i="2"/>
  <c r="T41" i="2"/>
  <c r="S41" i="2"/>
  <c r="R41" i="2"/>
  <c r="AC38" i="2"/>
  <c r="AB38" i="2"/>
  <c r="AA38" i="2"/>
  <c r="Z38" i="2"/>
  <c r="Y38" i="2"/>
  <c r="X38" i="2"/>
  <c r="W38" i="2"/>
  <c r="V38" i="2"/>
  <c r="U38" i="2"/>
  <c r="T38" i="2"/>
  <c r="S38" i="2"/>
  <c r="R38" i="2"/>
  <c r="AC37" i="2"/>
  <c r="AB37" i="2"/>
  <c r="AA37" i="2"/>
  <c r="Z37" i="2"/>
  <c r="Y37" i="2"/>
  <c r="X37" i="2"/>
  <c r="W37" i="2"/>
  <c r="U37" i="2"/>
  <c r="T37" i="2"/>
  <c r="S37" i="2"/>
  <c r="R37" i="2"/>
  <c r="V37" i="2"/>
  <c r="AC36" i="2"/>
  <c r="AB36" i="2"/>
  <c r="AA36" i="2"/>
  <c r="Z36" i="2"/>
  <c r="Y36" i="2"/>
  <c r="X36" i="2"/>
  <c r="W36" i="2"/>
  <c r="U36" i="2"/>
  <c r="T36" i="2"/>
  <c r="S36" i="2"/>
  <c r="R36" i="2"/>
  <c r="V36" i="2"/>
  <c r="AC35" i="2"/>
  <c r="AB35" i="2"/>
  <c r="AA35" i="2"/>
  <c r="Z35" i="2"/>
  <c r="Y35" i="2"/>
  <c r="X35" i="2"/>
  <c r="W35" i="2"/>
  <c r="V35" i="2"/>
  <c r="U35" i="2"/>
  <c r="T35" i="2"/>
  <c r="S35" i="2"/>
  <c r="R35" i="2"/>
  <c r="AC34" i="2"/>
  <c r="AB34" i="2"/>
  <c r="AA34" i="2"/>
  <c r="Z34" i="2"/>
  <c r="Y34" i="2"/>
  <c r="X34" i="2"/>
  <c r="W34" i="2"/>
  <c r="V34" i="2"/>
  <c r="U34" i="2"/>
  <c r="T34" i="2"/>
  <c r="S34" i="2"/>
  <c r="R34" i="2"/>
  <c r="D33" i="2"/>
  <c r="AC32" i="2"/>
  <c r="AB32" i="2"/>
  <c r="AA32" i="2"/>
  <c r="Z32" i="2"/>
  <c r="Y32" i="2"/>
  <c r="X32" i="2"/>
  <c r="W32" i="2"/>
  <c r="V32" i="2"/>
  <c r="T32" i="2"/>
  <c r="S32" i="2"/>
  <c r="R32" i="2"/>
  <c r="U32" i="2"/>
  <c r="AC31" i="2"/>
  <c r="AB31" i="2"/>
  <c r="AA31" i="2"/>
  <c r="Z31" i="2"/>
  <c r="Y31" i="2"/>
  <c r="X31" i="2"/>
  <c r="W31" i="2"/>
  <c r="V31" i="2"/>
  <c r="U31" i="2"/>
  <c r="T31" i="2"/>
  <c r="S31" i="2"/>
  <c r="R31" i="2"/>
  <c r="AC30" i="2"/>
  <c r="AB30" i="2"/>
  <c r="AA30" i="2"/>
  <c r="Z30" i="2"/>
  <c r="Y30" i="2"/>
  <c r="X30" i="2"/>
  <c r="W30" i="2"/>
  <c r="V30" i="2"/>
  <c r="T30" i="2"/>
  <c r="S30" i="2"/>
  <c r="R30" i="2"/>
  <c r="U30" i="2"/>
  <c r="D29" i="2"/>
  <c r="AC28" i="2"/>
  <c r="AB28" i="2"/>
  <c r="AA28" i="2"/>
  <c r="Z28" i="2"/>
  <c r="Y28" i="2"/>
  <c r="X28" i="2"/>
  <c r="W28" i="2"/>
  <c r="V28" i="2"/>
  <c r="U28" i="2"/>
  <c r="T28" i="2"/>
  <c r="S28" i="2"/>
  <c r="R28" i="2"/>
  <c r="AC27" i="2"/>
  <c r="AB27" i="2"/>
  <c r="AA27" i="2"/>
  <c r="Z27" i="2"/>
  <c r="Y27" i="2"/>
  <c r="X27" i="2"/>
  <c r="W27" i="2"/>
  <c r="V27" i="2"/>
  <c r="U27" i="2"/>
  <c r="T27" i="2"/>
  <c r="S27" i="2"/>
  <c r="R27" i="2"/>
  <c r="AC26" i="2"/>
  <c r="AB26" i="2"/>
  <c r="AA26" i="2"/>
  <c r="Z26" i="2"/>
  <c r="Y26" i="2"/>
  <c r="X26" i="2"/>
  <c r="W26" i="2"/>
  <c r="V26" i="2"/>
  <c r="U26" i="2"/>
  <c r="S26" i="2"/>
  <c r="R26" i="2"/>
  <c r="AC24" i="2"/>
  <c r="AB24" i="2"/>
  <c r="AA24" i="2"/>
  <c r="Z24" i="2"/>
  <c r="Y24" i="2"/>
  <c r="X24" i="2"/>
  <c r="W24" i="2"/>
  <c r="V24" i="2"/>
  <c r="U24" i="2"/>
  <c r="T24" i="2"/>
  <c r="S24" i="2"/>
  <c r="R24" i="2"/>
  <c r="AC23" i="2"/>
  <c r="AB23" i="2"/>
  <c r="AA23" i="2"/>
  <c r="Z23" i="2"/>
  <c r="Y23" i="2"/>
  <c r="X23" i="2"/>
  <c r="W23" i="2"/>
  <c r="V23" i="2"/>
  <c r="U23" i="2"/>
  <c r="T23" i="2"/>
  <c r="S23" i="2"/>
  <c r="R23" i="2"/>
  <c r="AC22" i="2"/>
  <c r="AB22" i="2"/>
  <c r="AA22" i="2"/>
  <c r="Z22" i="2"/>
  <c r="Y22" i="2"/>
  <c r="X22" i="2"/>
  <c r="W22" i="2"/>
  <c r="V22" i="2"/>
  <c r="U22" i="2"/>
  <c r="S22" i="2"/>
  <c r="R22" i="2"/>
  <c r="AC21" i="2"/>
  <c r="AB21" i="2"/>
  <c r="AA21" i="2"/>
  <c r="Z21" i="2"/>
  <c r="Y21" i="2"/>
  <c r="X21" i="2"/>
  <c r="W21" i="2"/>
  <c r="V21" i="2"/>
  <c r="U21" i="2"/>
  <c r="T21" i="2"/>
  <c r="S21" i="2"/>
  <c r="R21" i="2"/>
  <c r="AC20" i="2"/>
  <c r="AB20" i="2"/>
  <c r="AA20" i="2"/>
  <c r="Z20" i="2"/>
  <c r="Y20" i="2"/>
  <c r="X20" i="2"/>
  <c r="W20" i="2"/>
  <c r="V20" i="2"/>
  <c r="U20" i="2"/>
  <c r="T20" i="2"/>
  <c r="S20" i="2"/>
  <c r="R20" i="2"/>
  <c r="AC19" i="2"/>
  <c r="AB19" i="2"/>
  <c r="AA19" i="2"/>
  <c r="Z19" i="2"/>
  <c r="Y19" i="2"/>
  <c r="X19" i="2"/>
  <c r="W19" i="2"/>
  <c r="V19" i="2"/>
  <c r="U19" i="2"/>
  <c r="T19" i="2"/>
  <c r="S19" i="2"/>
  <c r="AC18" i="2"/>
  <c r="AB18" i="2"/>
  <c r="AA18" i="2"/>
  <c r="Z18" i="2"/>
  <c r="Y18" i="2"/>
  <c r="X18" i="2"/>
  <c r="W18" i="2"/>
  <c r="V18" i="2"/>
  <c r="U18" i="2"/>
  <c r="T18" i="2"/>
  <c r="S18" i="2"/>
  <c r="R18" i="2"/>
  <c r="D11" i="2"/>
  <c r="AT9" i="2"/>
  <c r="AS9" i="2"/>
  <c r="AR9" i="2"/>
  <c r="AQ9" i="2"/>
  <c r="AP9" i="2"/>
  <c r="AO9" i="2"/>
  <c r="AK9" i="2"/>
  <c r="AJ9" i="2"/>
  <c r="AI9" i="2"/>
  <c r="AH9" i="2"/>
  <c r="D9" i="2"/>
  <c r="D8" i="2"/>
  <c r="D7" i="2"/>
  <c r="D5" i="2"/>
  <c r="D4" i="2"/>
  <c r="S9" i="2" l="1"/>
  <c r="AU172" i="2"/>
  <c r="AA9" i="2"/>
  <c r="W9" i="2"/>
  <c r="Y9" i="2"/>
  <c r="AB9" i="2"/>
  <c r="AU177" i="2"/>
  <c r="AV177" i="2" s="1"/>
  <c r="AL22" i="2"/>
  <c r="AD21" i="2"/>
  <c r="AN20" i="2"/>
  <c r="AF19" i="2"/>
  <c r="AF20" i="2"/>
  <c r="AD22" i="2"/>
  <c r="AN21" i="2"/>
  <c r="AM18" i="2"/>
  <c r="AN24" i="2"/>
  <c r="AF23" i="2"/>
  <c r="AM21" i="2"/>
  <c r="AE20" i="2"/>
  <c r="AU19" i="2"/>
  <c r="AL18" i="2"/>
  <c r="AU47" i="2"/>
  <c r="AN31" i="2"/>
  <c r="AM41" i="2"/>
  <c r="AN44" i="2"/>
  <c r="AU53" i="2"/>
  <c r="AD91" i="2"/>
  <c r="AF131" i="2"/>
  <c r="D148" i="2"/>
  <c r="AC149" i="2"/>
  <c r="AD58" i="2"/>
  <c r="AE21" i="2"/>
  <c r="AU68" i="2"/>
  <c r="AL119" i="2"/>
  <c r="AL26" i="2"/>
  <c r="AD120" i="2"/>
  <c r="AD18" i="2"/>
  <c r="R19" i="2"/>
  <c r="AF24" i="2"/>
  <c r="AF30" i="2"/>
  <c r="AM35" i="2"/>
  <c r="AN38" i="2"/>
  <c r="AF43" i="2"/>
  <c r="AL46" i="2"/>
  <c r="AL52" i="2"/>
  <c r="D72" i="2"/>
  <c r="U73" i="2"/>
  <c r="U84" i="2"/>
  <c r="AN88" i="2"/>
  <c r="AF153" i="2"/>
  <c r="AU20" i="2"/>
  <c r="D25" i="2"/>
  <c r="T26" i="2"/>
  <c r="AE28" i="2"/>
  <c r="AE151" i="2"/>
  <c r="AM75" i="2"/>
  <c r="AL121" i="2"/>
  <c r="Z9" i="2"/>
  <c r="AD32" i="2"/>
  <c r="AD45" i="2"/>
  <c r="AE48" i="2"/>
  <c r="AF50" i="2"/>
  <c r="AE54" i="2"/>
  <c r="AD161" i="2"/>
  <c r="AE34" i="2"/>
  <c r="AF37" i="2"/>
  <c r="AF56" i="2"/>
  <c r="AM86" i="2"/>
  <c r="AL19" i="2"/>
  <c r="AM22" i="2"/>
  <c r="R46" i="2"/>
  <c r="D51" i="2"/>
  <c r="T52" i="2"/>
  <c r="AE60" i="2"/>
  <c r="AL62" i="2"/>
  <c r="AE93" i="2"/>
  <c r="AN166" i="2"/>
  <c r="AF165" i="2"/>
  <c r="AM163" i="2"/>
  <c r="AE162" i="2"/>
  <c r="AL160" i="2"/>
  <c r="AF158" i="2"/>
  <c r="AM166" i="2"/>
  <c r="AE165" i="2"/>
  <c r="AL163" i="2"/>
  <c r="AD162" i="2"/>
  <c r="AN161" i="2"/>
  <c r="AF160" i="2"/>
  <c r="AE158" i="2"/>
  <c r="AF155" i="2"/>
  <c r="AE153" i="2"/>
  <c r="AD151" i="2"/>
  <c r="AN150" i="2"/>
  <c r="AF149" i="2"/>
  <c r="AE147" i="2"/>
  <c r="AU146" i="2"/>
  <c r="AN139" i="2"/>
  <c r="AN134" i="2"/>
  <c r="AM132" i="2"/>
  <c r="AE131" i="2"/>
  <c r="AN128" i="2"/>
  <c r="AF127" i="2"/>
  <c r="AL123" i="2"/>
  <c r="AF121" i="2"/>
  <c r="AM119" i="2"/>
  <c r="AE118" i="2"/>
  <c r="AU117" i="2"/>
  <c r="AL116" i="2"/>
  <c r="AD115" i="2"/>
  <c r="AN114" i="2"/>
  <c r="AN109" i="2"/>
  <c r="AM107" i="2"/>
  <c r="AN104" i="2"/>
  <c r="AM102" i="2"/>
  <c r="AL100" i="2"/>
  <c r="AM97" i="2"/>
  <c r="AL95" i="2"/>
  <c r="AF93" i="2"/>
  <c r="AE91" i="2"/>
  <c r="AF88" i="2"/>
  <c r="AE86" i="2"/>
  <c r="AD84" i="2"/>
  <c r="AM81" i="2"/>
  <c r="AF77" i="2"/>
  <c r="AE75" i="2"/>
  <c r="AD73" i="2"/>
  <c r="AM70" i="2"/>
  <c r="AL68" i="2"/>
  <c r="AD67" i="2"/>
  <c r="AM64" i="2"/>
  <c r="AE63" i="2"/>
  <c r="AU62" i="2"/>
  <c r="AL166" i="2"/>
  <c r="AD165" i="2"/>
  <c r="AN164" i="2"/>
  <c r="AF163" i="2"/>
  <c r="AM161" i="2"/>
  <c r="AE160" i="2"/>
  <c r="AD158" i="2"/>
  <c r="AE155" i="2"/>
  <c r="AD153" i="2"/>
  <c r="AM150" i="2"/>
  <c r="AE149" i="2"/>
  <c r="AD147" i="2"/>
  <c r="AN146" i="2"/>
  <c r="AN141" i="2"/>
  <c r="AM139" i="2"/>
  <c r="AN136" i="2"/>
  <c r="AM134" i="2"/>
  <c r="AL132" i="2"/>
  <c r="AD131" i="2"/>
  <c r="AN130" i="2"/>
  <c r="AF166" i="2"/>
  <c r="AM164" i="2"/>
  <c r="AE163" i="2"/>
  <c r="AL161" i="2"/>
  <c r="AD160" i="2"/>
  <c r="AD155" i="2"/>
  <c r="AL150" i="2"/>
  <c r="AD149" i="2"/>
  <c r="AM146" i="2"/>
  <c r="AN143" i="2"/>
  <c r="AM141" i="2"/>
  <c r="AL139" i="2"/>
  <c r="AM136" i="2"/>
  <c r="AL134" i="2"/>
  <c r="AF132" i="2"/>
  <c r="AM130" i="2"/>
  <c r="AL128" i="2"/>
  <c r="AD127" i="2"/>
  <c r="AN126" i="2"/>
  <c r="AM124" i="2"/>
  <c r="AE123" i="2"/>
  <c r="AD121" i="2"/>
  <c r="AN120" i="2"/>
  <c r="AF119" i="2"/>
  <c r="AM117" i="2"/>
  <c r="AE116" i="2"/>
  <c r="AU115" i="2"/>
  <c r="AL114" i="2"/>
  <c r="AM111" i="2"/>
  <c r="AL109" i="2"/>
  <c r="AF107" i="2"/>
  <c r="AL104" i="2"/>
  <c r="AF102" i="2"/>
  <c r="AE100" i="2"/>
  <c r="AF97" i="2"/>
  <c r="AE95" i="2"/>
  <c r="AD93" i="2"/>
  <c r="AD88" i="2"/>
  <c r="AU84" i="2"/>
  <c r="AL83" i="2"/>
  <c r="AF81" i="2"/>
  <c r="AL78" i="2"/>
  <c r="AD77" i="2"/>
  <c r="AU73" i="2"/>
  <c r="AF70" i="2"/>
  <c r="AE68" i="2"/>
  <c r="AU67" i="2"/>
  <c r="AE166" i="2"/>
  <c r="AL164" i="2"/>
  <c r="AD163" i="2"/>
  <c r="AN162" i="2"/>
  <c r="AF161" i="2"/>
  <c r="AU158" i="2"/>
  <c r="AN151" i="2"/>
  <c r="AF150" i="2"/>
  <c r="AU147" i="2"/>
  <c r="AL146" i="2"/>
  <c r="AM143" i="2"/>
  <c r="AL141" i="2"/>
  <c r="AF139" i="2"/>
  <c r="AL136" i="2"/>
  <c r="AF134" i="2"/>
  <c r="AE132" i="2"/>
  <c r="AL130" i="2"/>
  <c r="AF128" i="2"/>
  <c r="AM126" i="2"/>
  <c r="AL124" i="2"/>
  <c r="AD123" i="2"/>
  <c r="AM120" i="2"/>
  <c r="AE119" i="2"/>
  <c r="AU118" i="2"/>
  <c r="AL117" i="2"/>
  <c r="AD116" i="2"/>
  <c r="AN115" i="2"/>
  <c r="AF114" i="2"/>
  <c r="AL111" i="2"/>
  <c r="AF109" i="2"/>
  <c r="AE107" i="2"/>
  <c r="AF104" i="2"/>
  <c r="AE102" i="2"/>
  <c r="AD100" i="2"/>
  <c r="AE97" i="2"/>
  <c r="AD95" i="2"/>
  <c r="AU91" i="2"/>
  <c r="AF83" i="2"/>
  <c r="AE81" i="2"/>
  <c r="AF78" i="2"/>
  <c r="AU75" i="2"/>
  <c r="AM71" i="2"/>
  <c r="AE70" i="2"/>
  <c r="AD68" i="2"/>
  <c r="AM65" i="2"/>
  <c r="AE64" i="2"/>
  <c r="AU63" i="2"/>
  <c r="AD166" i="2"/>
  <c r="AN165" i="2"/>
  <c r="AF164" i="2"/>
  <c r="AM162" i="2"/>
  <c r="AE161" i="2"/>
  <c r="AN158" i="2"/>
  <c r="AN153" i="2"/>
  <c r="AM151" i="2"/>
  <c r="AE150" i="2"/>
  <c r="AN147" i="2"/>
  <c r="AF146" i="2"/>
  <c r="AL143" i="2"/>
  <c r="AF141" i="2"/>
  <c r="AE139" i="2"/>
  <c r="AF136" i="2"/>
  <c r="AE134" i="2"/>
  <c r="AD132" i="2"/>
  <c r="AN131" i="2"/>
  <c r="AF130" i="2"/>
  <c r="AE128" i="2"/>
  <c r="AL126" i="2"/>
  <c r="AF124" i="2"/>
  <c r="AU121" i="2"/>
  <c r="AL120" i="2"/>
  <c r="AD119" i="2"/>
  <c r="AN118" i="2"/>
  <c r="AF117" i="2"/>
  <c r="AM115" i="2"/>
  <c r="AE114" i="2"/>
  <c r="AF111" i="2"/>
  <c r="AE109" i="2"/>
  <c r="AD107" i="2"/>
  <c r="AE104" i="2"/>
  <c r="AD102" i="2"/>
  <c r="AD97" i="2"/>
  <c r="AN91" i="2"/>
  <c r="AN86" i="2"/>
  <c r="AM84" i="2"/>
  <c r="AE83" i="2"/>
  <c r="AD81" i="2"/>
  <c r="AE78" i="2"/>
  <c r="AU77" i="2"/>
  <c r="AM73" i="2"/>
  <c r="AL71" i="2"/>
  <c r="AD70" i="2"/>
  <c r="AM67" i="2"/>
  <c r="AL65" i="2"/>
  <c r="AD64" i="2"/>
  <c r="AF62" i="2"/>
  <c r="AL165" i="2"/>
  <c r="AD164" i="2"/>
  <c r="AN163" i="2"/>
  <c r="AF162" i="2"/>
  <c r="AM160" i="2"/>
  <c r="AL158" i="2"/>
  <c r="AM155" i="2"/>
  <c r="AL153" i="2"/>
  <c r="AF151" i="2"/>
  <c r="AM149" i="2"/>
  <c r="AL147" i="2"/>
  <c r="AD146" i="2"/>
  <c r="AE143" i="2"/>
  <c r="AD141" i="2"/>
  <c r="AD136" i="2"/>
  <c r="AL131" i="2"/>
  <c r="AD130" i="2"/>
  <c r="AM127" i="2"/>
  <c r="AE126" i="2"/>
  <c r="AD124" i="2"/>
  <c r="AN123" i="2"/>
  <c r="AM121" i="2"/>
  <c r="AE120" i="2"/>
  <c r="AU119" i="2"/>
  <c r="AL118" i="2"/>
  <c r="AD117" i="2"/>
  <c r="AN116" i="2"/>
  <c r="AF115" i="2"/>
  <c r="AD111" i="2"/>
  <c r="AU107" i="2"/>
  <c r="AN100" i="2"/>
  <c r="AN95" i="2"/>
  <c r="AM93" i="2"/>
  <c r="AL91" i="2"/>
  <c r="AM88" i="2"/>
  <c r="AL86" i="2"/>
  <c r="AF84" i="2"/>
  <c r="AU81" i="2"/>
  <c r="AM77" i="2"/>
  <c r="AL75" i="2"/>
  <c r="AF73" i="2"/>
  <c r="AE71" i="2"/>
  <c r="AU70" i="2"/>
  <c r="AF67" i="2"/>
  <c r="AE65" i="2"/>
  <c r="D17" i="2"/>
  <c r="AE18" i="2"/>
  <c r="AM19" i="2"/>
  <c r="AF21" i="2"/>
  <c r="AN22" i="2"/>
  <c r="AD23" i="2"/>
  <c r="AL24" i="2"/>
  <c r="AM26" i="2"/>
  <c r="AF28" i="2"/>
  <c r="AL30" i="2"/>
  <c r="AE32" i="2"/>
  <c r="AF34" i="2"/>
  <c r="AN35" i="2"/>
  <c r="AD36" i="2"/>
  <c r="AL37" i="2"/>
  <c r="AN41" i="2"/>
  <c r="AD42" i="2"/>
  <c r="AL43" i="2"/>
  <c r="AU44" i="2"/>
  <c r="AE45" i="2"/>
  <c r="AM46" i="2"/>
  <c r="AF48" i="2"/>
  <c r="AL50" i="2"/>
  <c r="AM52" i="2"/>
  <c r="AF54" i="2"/>
  <c r="AL56" i="2"/>
  <c r="AU57" i="2"/>
  <c r="AE58" i="2"/>
  <c r="AF60" i="2"/>
  <c r="AM62" i="2"/>
  <c r="AD63" i="2"/>
  <c r="D69" i="2"/>
  <c r="T70" i="2"/>
  <c r="D80" i="2"/>
  <c r="AF91" i="2"/>
  <c r="AL93" i="2"/>
  <c r="AL97" i="2"/>
  <c r="AD104" i="2"/>
  <c r="AD109" i="2"/>
  <c r="AE111" i="2"/>
  <c r="AE115" i="2"/>
  <c r="AF116" i="2"/>
  <c r="AE117" i="2"/>
  <c r="AD118" i="2"/>
  <c r="AN119" i="2"/>
  <c r="AF120" i="2"/>
  <c r="AN121" i="2"/>
  <c r="AF123" i="2"/>
  <c r="AE124" i="2"/>
  <c r="AD128" i="2"/>
  <c r="AM131" i="2"/>
  <c r="AL151" i="2"/>
  <c r="AM153" i="2"/>
  <c r="AC162" i="2"/>
  <c r="AE164" i="2"/>
  <c r="AF18" i="2"/>
  <c r="AN19" i="2"/>
  <c r="AD20" i="2"/>
  <c r="AL21" i="2"/>
  <c r="T22" i="2"/>
  <c r="T9" i="2" s="1"/>
  <c r="AU22" i="2"/>
  <c r="AE23" i="2"/>
  <c r="AM24" i="2"/>
  <c r="AN26" i="2"/>
  <c r="AD27" i="2"/>
  <c r="AL28" i="2"/>
  <c r="AM30" i="2"/>
  <c r="AF32" i="2"/>
  <c r="AL34" i="2"/>
  <c r="AE36" i="2"/>
  <c r="AM37" i="2"/>
  <c r="AU41" i="2"/>
  <c r="AE42" i="2"/>
  <c r="AM43" i="2"/>
  <c r="AF45" i="2"/>
  <c r="AN46" i="2"/>
  <c r="AD47" i="2"/>
  <c r="AL48" i="2"/>
  <c r="AM50" i="2"/>
  <c r="AD53" i="2"/>
  <c r="AL54" i="2"/>
  <c r="AM56" i="2"/>
  <c r="AF58" i="2"/>
  <c r="AL60" i="2"/>
  <c r="AF63" i="2"/>
  <c r="U77" i="2"/>
  <c r="X88" i="2"/>
  <c r="AM91" i="2"/>
  <c r="AN93" i="2"/>
  <c r="AF95" i="2"/>
  <c r="AN97" i="2"/>
  <c r="AL102" i="2"/>
  <c r="AM104" i="2"/>
  <c r="AL107" i="2"/>
  <c r="AM109" i="2"/>
  <c r="AN111" i="2"/>
  <c r="AD114" i="2"/>
  <c r="AL115" i="2"/>
  <c r="AM116" i="2"/>
  <c r="AN117" i="2"/>
  <c r="AF118" i="2"/>
  <c r="AU120" i="2"/>
  <c r="AM123" i="2"/>
  <c r="AN124" i="2"/>
  <c r="AD126" i="2"/>
  <c r="AE127" i="2"/>
  <c r="AM128" i="2"/>
  <c r="AE130" i="2"/>
  <c r="AD150" i="2"/>
  <c r="D154" i="2"/>
  <c r="AC155" i="2"/>
  <c r="AE27" i="2"/>
  <c r="AM28" i="2"/>
  <c r="AN30" i="2"/>
  <c r="AD31" i="2"/>
  <c r="AL32" i="2"/>
  <c r="AM34" i="2"/>
  <c r="AF36" i="2"/>
  <c r="AN37" i="2"/>
  <c r="AD38" i="2"/>
  <c r="AF42" i="2"/>
  <c r="AN43" i="2"/>
  <c r="AD44" i="2"/>
  <c r="AL45" i="2"/>
  <c r="AU46" i="2"/>
  <c r="AE47" i="2"/>
  <c r="AM48" i="2"/>
  <c r="AU52" i="2"/>
  <c r="AE53" i="2"/>
  <c r="AM54" i="2"/>
  <c r="AD57" i="2"/>
  <c r="AL58" i="2"/>
  <c r="AM60" i="2"/>
  <c r="AL63" i="2"/>
  <c r="AF64" i="2"/>
  <c r="AM95" i="2"/>
  <c r="AF100" i="2"/>
  <c r="AN102" i="2"/>
  <c r="AN107" i="2"/>
  <c r="AM114" i="2"/>
  <c r="AU116" i="2"/>
  <c r="AM118" i="2"/>
  <c r="V121" i="2"/>
  <c r="AF126" i="2"/>
  <c r="AL127" i="2"/>
  <c r="AN160" i="2"/>
  <c r="AL23" i="2"/>
  <c r="AU24" i="2"/>
  <c r="AF27" i="2"/>
  <c r="AN28" i="2"/>
  <c r="AE31" i="2"/>
  <c r="AM32" i="2"/>
  <c r="AN34" i="2"/>
  <c r="AD35" i="2"/>
  <c r="AL36" i="2"/>
  <c r="AE38" i="2"/>
  <c r="AD41" i="2"/>
  <c r="AL42" i="2"/>
  <c r="AU43" i="2"/>
  <c r="AE44" i="2"/>
  <c r="AM45" i="2"/>
  <c r="AF47" i="2"/>
  <c r="AN48" i="2"/>
  <c r="AU50" i="2"/>
  <c r="AF53" i="2"/>
  <c r="AU56" i="2"/>
  <c r="AE57" i="2"/>
  <c r="AM58" i="2"/>
  <c r="AM63" i="2"/>
  <c r="AL64" i="2"/>
  <c r="AD65" i="2"/>
  <c r="AD71" i="2"/>
  <c r="X93" i="2"/>
  <c r="AM100" i="2"/>
  <c r="AU114" i="2"/>
  <c r="V119" i="2"/>
  <c r="AN127" i="2"/>
  <c r="AL149" i="2"/>
  <c r="AC151" i="2"/>
  <c r="AN18" i="2"/>
  <c r="AD19" i="2"/>
  <c r="AL20" i="2"/>
  <c r="AU21" i="2"/>
  <c r="AE22" i="2"/>
  <c r="AM23" i="2"/>
  <c r="AD26" i="2"/>
  <c r="AL27" i="2"/>
  <c r="AF31" i="2"/>
  <c r="AN32" i="2"/>
  <c r="AE35" i="2"/>
  <c r="AM36" i="2"/>
  <c r="AF38" i="2"/>
  <c r="D40" i="2"/>
  <c r="AE41" i="2"/>
  <c r="AM42" i="2"/>
  <c r="AF44" i="2"/>
  <c r="AN45" i="2"/>
  <c r="AD46" i="2"/>
  <c r="AL47" i="2"/>
  <c r="AU48" i="2"/>
  <c r="AD52" i="2"/>
  <c r="AL53" i="2"/>
  <c r="AU54" i="2"/>
  <c r="AF57" i="2"/>
  <c r="AU60" i="2"/>
  <c r="AF65" i="2"/>
  <c r="AL70" i="2"/>
  <c r="AF71" i="2"/>
  <c r="AE73" i="2"/>
  <c r="AD78" i="2"/>
  <c r="AD83" i="2"/>
  <c r="AE84" i="2"/>
  <c r="X97" i="2"/>
  <c r="D96" i="2"/>
  <c r="D89" i="2" s="1"/>
  <c r="AU100" i="2"/>
  <c r="D106" i="2"/>
  <c r="V115" i="2"/>
  <c r="D125" i="2"/>
  <c r="AD134" i="2"/>
  <c r="AE136" i="2"/>
  <c r="AD139" i="2"/>
  <c r="AE141" i="2"/>
  <c r="AN149" i="2"/>
  <c r="AL162" i="2"/>
  <c r="D180" i="2"/>
  <c r="D175" i="2" s="1"/>
  <c r="AG181" i="2"/>
  <c r="AU181" i="2" s="1"/>
  <c r="AV181" i="2" s="1"/>
  <c r="AU18" i="2"/>
  <c r="AE19" i="2"/>
  <c r="AM20" i="2"/>
  <c r="AF22" i="2"/>
  <c r="AN23" i="2"/>
  <c r="AD24" i="2"/>
  <c r="AE26" i="2"/>
  <c r="AM27" i="2"/>
  <c r="AD30" i="2"/>
  <c r="AL31" i="2"/>
  <c r="AF35" i="2"/>
  <c r="AN36" i="2"/>
  <c r="AD37" i="2"/>
  <c r="AL38" i="2"/>
  <c r="AF41" i="2"/>
  <c r="AN42" i="2"/>
  <c r="AD43" i="2"/>
  <c r="AL44" i="2"/>
  <c r="AU45" i="2"/>
  <c r="AE46" i="2"/>
  <c r="AM47" i="2"/>
  <c r="AD50" i="2"/>
  <c r="AE52" i="2"/>
  <c r="AM53" i="2"/>
  <c r="AD56" i="2"/>
  <c r="AL57" i="2"/>
  <c r="AU58" i="2"/>
  <c r="AD62" i="2"/>
  <c r="AU64" i="2"/>
  <c r="AE67" i="2"/>
  <c r="AF68" i="2"/>
  <c r="AU71" i="2"/>
  <c r="AL73" i="2"/>
  <c r="AD75" i="2"/>
  <c r="AE77" i="2"/>
  <c r="AM78" i="2"/>
  <c r="AL81" i="2"/>
  <c r="AM83" i="2"/>
  <c r="AL84" i="2"/>
  <c r="AD86" i="2"/>
  <c r="AE88" i="2"/>
  <c r="X102" i="2"/>
  <c r="D101" i="2"/>
  <c r="AU139" i="2"/>
  <c r="AD143" i="2"/>
  <c r="AF147" i="2"/>
  <c r="AL155" i="2"/>
  <c r="AM158" i="2"/>
  <c r="AU174" i="2"/>
  <c r="AU179" i="2"/>
  <c r="AU23" i="2"/>
  <c r="AE24" i="2"/>
  <c r="AF26" i="2"/>
  <c r="AN27" i="2"/>
  <c r="AD28" i="2"/>
  <c r="AE30" i="2"/>
  <c r="AM31" i="2"/>
  <c r="AD34" i="2"/>
  <c r="AL35" i="2"/>
  <c r="AE37" i="2"/>
  <c r="AM38" i="2"/>
  <c r="AL41" i="2"/>
  <c r="AU42" i="2"/>
  <c r="AE43" i="2"/>
  <c r="AM44" i="2"/>
  <c r="AF46" i="2"/>
  <c r="AN47" i="2"/>
  <c r="AD48" i="2"/>
  <c r="AE50" i="2"/>
  <c r="AF52" i="2"/>
  <c r="AD54" i="2"/>
  <c r="D55" i="2"/>
  <c r="AE56" i="2"/>
  <c r="AM57" i="2"/>
  <c r="AD60" i="2"/>
  <c r="AE62" i="2"/>
  <c r="AU65" i="2"/>
  <c r="AL67" i="2"/>
  <c r="AM68" i="2"/>
  <c r="AF75" i="2"/>
  <c r="AL77" i="2"/>
  <c r="AU78" i="2"/>
  <c r="AN81" i="2"/>
  <c r="AU83" i="2"/>
  <c r="AF86" i="2"/>
  <c r="AL88" i="2"/>
  <c r="AE121" i="2"/>
  <c r="AN132" i="2"/>
  <c r="AF143" i="2"/>
  <c r="AE146" i="2"/>
  <c r="AM147" i="2"/>
  <c r="AN155" i="2"/>
  <c r="AM165" i="2"/>
  <c r="U78" i="2"/>
  <c r="U83" i="2"/>
  <c r="AC150" i="2"/>
  <c r="AC161" i="2"/>
  <c r="AU169" i="2"/>
  <c r="AV169" i="2" s="1"/>
  <c r="D82" i="2"/>
  <c r="D103" i="2"/>
  <c r="D108" i="2"/>
  <c r="D113" i="2"/>
  <c r="D133" i="2"/>
  <c r="D138" i="2"/>
  <c r="D167" i="2"/>
  <c r="AG170" i="2"/>
  <c r="AU170" i="2" s="1"/>
  <c r="AV170" i="2" s="1"/>
  <c r="AC160" i="2"/>
  <c r="D159" i="2"/>
  <c r="D156" i="2" s="1"/>
  <c r="AG182" i="2"/>
  <c r="AU182" i="2" s="1"/>
  <c r="AV172" i="2"/>
  <c r="AU102" i="2" l="1"/>
  <c r="R9" i="2"/>
  <c r="D98" i="2"/>
  <c r="AV19" i="2"/>
  <c r="AV121" i="2"/>
  <c r="V9" i="2"/>
  <c r="AV22" i="2"/>
  <c r="AU166" i="2"/>
  <c r="AV166" i="2" s="1"/>
  <c r="AV45" i="2"/>
  <c r="AV100" i="2"/>
  <c r="AN54" i="2"/>
  <c r="AV54" i="2" s="1"/>
  <c r="AU35" i="2"/>
  <c r="AU97" i="2"/>
  <c r="AV97" i="2" s="1"/>
  <c r="AN78" i="2"/>
  <c r="AU161" i="2"/>
  <c r="AU134" i="2"/>
  <c r="AV134" i="2" s="1"/>
  <c r="AV43" i="2"/>
  <c r="AV41" i="2"/>
  <c r="U9" i="2"/>
  <c r="AU165" i="2"/>
  <c r="AU109" i="2"/>
  <c r="AV109" i="2" s="1"/>
  <c r="AN64" i="2"/>
  <c r="AV158" i="2"/>
  <c r="AV115" i="2"/>
  <c r="AC9" i="2"/>
  <c r="AV48" i="2"/>
  <c r="AV47" i="2"/>
  <c r="AU36" i="2"/>
  <c r="AN77" i="2"/>
  <c r="AV77" i="2" s="1"/>
  <c r="AU32" i="2"/>
  <c r="AN58" i="2"/>
  <c r="AN56" i="2"/>
  <c r="AV56" i="2" s="1"/>
  <c r="AU151" i="2"/>
  <c r="AV151" i="2" s="1"/>
  <c r="AU111" i="2"/>
  <c r="AV111" i="2" s="1"/>
  <c r="AN83" i="2"/>
  <c r="AV83" i="2" s="1"/>
  <c r="AU28" i="2"/>
  <c r="AU86" i="2"/>
  <c r="AV86" i="2" s="1"/>
  <c r="AU30" i="2"/>
  <c r="AN71" i="2"/>
  <c r="AU155" i="2"/>
  <c r="AV155" i="2" s="1"/>
  <c r="AV42" i="2"/>
  <c r="AU141" i="2"/>
  <c r="AV141" i="2" s="1"/>
  <c r="AV119" i="2"/>
  <c r="AU153" i="2"/>
  <c r="AU143" i="2"/>
  <c r="AV143" i="2" s="1"/>
  <c r="AN63" i="2"/>
  <c r="AU124" i="2"/>
  <c r="AV124" i="2" s="1"/>
  <c r="AV146" i="2"/>
  <c r="AU162" i="2"/>
  <c r="AV162" i="2" s="1"/>
  <c r="AN84" i="2"/>
  <c r="AV84" i="2" s="1"/>
  <c r="AU123" i="2"/>
  <c r="AV123" i="2" s="1"/>
  <c r="AU95" i="2"/>
  <c r="AU131" i="2"/>
  <c r="AV131" i="2" s="1"/>
  <c r="AN67" i="2"/>
  <c r="AV67" i="2" s="1"/>
  <c r="AV24" i="2"/>
  <c r="AU37" i="2"/>
  <c r="AV37" i="2" s="1"/>
  <c r="AN52" i="2"/>
  <c r="AV23" i="2"/>
  <c r="AU160" i="2"/>
  <c r="AV160" i="2" s="1"/>
  <c r="AN57" i="2"/>
  <c r="AV57" i="2" s="1"/>
  <c r="AV32" i="2"/>
  <c r="AN60" i="2"/>
  <c r="AU104" i="2"/>
  <c r="AV104" i="2" s="1"/>
  <c r="AU126" i="2"/>
  <c r="AV126" i="2" s="1"/>
  <c r="AN70" i="2"/>
  <c r="AV70" i="2" s="1"/>
  <c r="AN68" i="2"/>
  <c r="AV68" i="2" s="1"/>
  <c r="AN50" i="2"/>
  <c r="AV50" i="2" s="1"/>
  <c r="AU26" i="2"/>
  <c r="AV26" i="2" s="1"/>
  <c r="AN62" i="2"/>
  <c r="AV62" i="2" s="1"/>
  <c r="AU149" i="2"/>
  <c r="AV149" i="2" s="1"/>
  <c r="AU164" i="2"/>
  <c r="AV164" i="2" s="1"/>
  <c r="AU163" i="2"/>
  <c r="AV163" i="2" s="1"/>
  <c r="AU127" i="2"/>
  <c r="AV127" i="2" s="1"/>
  <c r="AV64" i="2"/>
  <c r="AU34" i="2"/>
  <c r="AV34" i="2" s="1"/>
  <c r="AV21" i="2"/>
  <c r="AV118" i="2"/>
  <c r="AU130" i="2"/>
  <c r="AV130" i="2" s="1"/>
  <c r="AN65" i="2"/>
  <c r="AN73" i="2"/>
  <c r="AV73" i="2" s="1"/>
  <c r="AN75" i="2"/>
  <c r="AU31" i="2"/>
  <c r="AV31" i="2" s="1"/>
  <c r="AN53" i="2"/>
  <c r="AV53" i="2" s="1"/>
  <c r="AV117" i="2"/>
  <c r="AU88" i="2"/>
  <c r="AV88" i="2" s="1"/>
  <c r="AU93" i="2"/>
  <c r="AV93" i="2" s="1"/>
  <c r="AU27" i="2"/>
  <c r="AV27" i="2" s="1"/>
  <c r="AU128" i="2"/>
  <c r="AV128" i="2" s="1"/>
  <c r="AU136" i="2"/>
  <c r="AV136" i="2" s="1"/>
  <c r="AU132" i="2"/>
  <c r="AV132" i="2" s="1"/>
  <c r="AE9" i="2"/>
  <c r="D112" i="2"/>
  <c r="AU150" i="2"/>
  <c r="AV150" i="2" s="1"/>
  <c r="AU38" i="2"/>
  <c r="AV38" i="2" s="1"/>
  <c r="D79" i="2"/>
  <c r="AV71" i="2"/>
  <c r="AF9" i="2"/>
  <c r="D144" i="2"/>
  <c r="D16" i="2"/>
  <c r="D105" i="2"/>
  <c r="X9" i="2"/>
  <c r="D39" i="2"/>
  <c r="D137" i="2"/>
  <c r="AD9" i="2"/>
  <c r="AM9" i="2"/>
  <c r="AG9" i="2"/>
  <c r="AL9" i="2"/>
  <c r="AV114" i="2"/>
  <c r="AV78" i="2"/>
  <c r="AV60" i="2"/>
  <c r="AV161" i="2"/>
  <c r="AV174" i="2"/>
  <c r="AV46" i="2"/>
  <c r="AV28" i="2"/>
  <c r="AV147" i="2"/>
  <c r="AV116" i="2"/>
  <c r="AV139" i="2"/>
  <c r="AV91" i="2"/>
  <c r="AV44" i="2"/>
  <c r="AV102" i="2"/>
  <c r="AV182" i="2"/>
  <c r="AV75" i="2"/>
  <c r="AV95" i="2"/>
  <c r="AV153" i="2"/>
  <c r="AV20" i="2"/>
  <c r="AV107" i="2"/>
  <c r="AV120" i="2"/>
  <c r="AV81" i="2"/>
  <c r="AV165" i="2"/>
  <c r="AV35" i="2"/>
  <c r="AV179" i="2"/>
  <c r="AV36" i="2"/>
  <c r="AV18" i="2"/>
  <c r="D13" i="2" l="1"/>
  <c r="C112" i="2" s="1"/>
  <c r="AN9" i="2"/>
  <c r="AU9" i="2"/>
  <c r="AV65" i="2"/>
  <c r="AV63" i="2"/>
  <c r="AV58" i="2"/>
  <c r="AV30" i="2"/>
  <c r="AV52" i="2"/>
  <c r="C105" i="2" l="1"/>
  <c r="AN10" i="2"/>
  <c r="AU10" i="2"/>
  <c r="C79" i="2"/>
  <c r="AG10" i="2"/>
  <c r="AL10" i="2"/>
  <c r="C144" i="2"/>
  <c r="C39" i="2"/>
  <c r="AM10" i="2"/>
  <c r="C172" i="2"/>
  <c r="C165" i="2"/>
  <c r="C177" i="2"/>
  <c r="C174" i="2"/>
  <c r="C171" i="2"/>
  <c r="C169" i="2"/>
  <c r="C163" i="2"/>
  <c r="C164" i="2"/>
  <c r="C130" i="2"/>
  <c r="C124" i="2"/>
  <c r="C117" i="2"/>
  <c r="C85" i="2"/>
  <c r="C74" i="2"/>
  <c r="C71" i="2"/>
  <c r="C65" i="2"/>
  <c r="AO10" i="2"/>
  <c r="C142" i="2"/>
  <c r="C100" i="2"/>
  <c r="C64" i="2"/>
  <c r="C57" i="2"/>
  <c r="C44" i="2"/>
  <c r="C38" i="2"/>
  <c r="C31" i="2"/>
  <c r="C20" i="2"/>
  <c r="AS10" i="2"/>
  <c r="AK10" i="2"/>
  <c r="C126" i="2"/>
  <c r="C95" i="2"/>
  <c r="C53" i="2"/>
  <c r="C47" i="2"/>
  <c r="C27" i="2"/>
  <c r="C131" i="2"/>
  <c r="C123" i="2"/>
  <c r="C118" i="2"/>
  <c r="C116" i="2"/>
  <c r="C63" i="2"/>
  <c r="C42" i="2"/>
  <c r="C36" i="2"/>
  <c r="C23" i="2"/>
  <c r="C153" i="2"/>
  <c r="C120" i="2"/>
  <c r="C91" i="2"/>
  <c r="C60" i="2"/>
  <c r="C54" i="2"/>
  <c r="C48" i="2"/>
  <c r="C34" i="2"/>
  <c r="C28" i="2"/>
  <c r="C86" i="2"/>
  <c r="C75" i="2"/>
  <c r="C56" i="2"/>
  <c r="AP10" i="2"/>
  <c r="C24" i="2"/>
  <c r="C143" i="2"/>
  <c r="C43" i="2"/>
  <c r="C30" i="2"/>
  <c r="AH10" i="2"/>
  <c r="C68" i="2"/>
  <c r="C147" i="2"/>
  <c r="C50" i="2"/>
  <c r="C170" i="2"/>
  <c r="C62" i="2"/>
  <c r="C158" i="2"/>
  <c r="C37" i="2"/>
  <c r="C61" i="2"/>
  <c r="AJ10" i="2"/>
  <c r="C70" i="2"/>
  <c r="C87" i="2"/>
  <c r="C162" i="2"/>
  <c r="W10" i="2"/>
  <c r="C59" i="2"/>
  <c r="AB10" i="2"/>
  <c r="C26" i="2"/>
  <c r="S10" i="2"/>
  <c r="AQ10" i="2"/>
  <c r="C32" i="2"/>
  <c r="C77" i="2"/>
  <c r="C102" i="2"/>
  <c r="C128" i="2"/>
  <c r="C18" i="2"/>
  <c r="C122" i="2"/>
  <c r="C146" i="2"/>
  <c r="C114" i="2"/>
  <c r="C155" i="2"/>
  <c r="C121" i="2"/>
  <c r="C109" i="2"/>
  <c r="AA10" i="2"/>
  <c r="C141" i="2"/>
  <c r="C35" i="2"/>
  <c r="C21" i="2"/>
  <c r="C145" i="2"/>
  <c r="C45" i="2"/>
  <c r="C178" i="2"/>
  <c r="C93" i="2"/>
  <c r="C107" i="2"/>
  <c r="C181" i="2"/>
  <c r="C168" i="2"/>
  <c r="C134" i="2"/>
  <c r="C115" i="2"/>
  <c r="C119" i="2"/>
  <c r="C84" i="2"/>
  <c r="C29" i="2"/>
  <c r="C33" i="2"/>
  <c r="C76" i="2"/>
  <c r="C176" i="2"/>
  <c r="C132" i="2"/>
  <c r="C160" i="2"/>
  <c r="C182" i="2"/>
  <c r="C140" i="2"/>
  <c r="C179" i="2"/>
  <c r="C149" i="2"/>
  <c r="C19" i="2"/>
  <c r="AI10" i="2"/>
  <c r="C46" i="2"/>
  <c r="C78" i="2"/>
  <c r="C58" i="2"/>
  <c r="C88" i="2"/>
  <c r="C99" i="2"/>
  <c r="C129" i="2"/>
  <c r="C139" i="2"/>
  <c r="C41" i="2"/>
  <c r="AR10" i="2"/>
  <c r="C81" i="2"/>
  <c r="C157" i="2"/>
  <c r="C92" i="2"/>
  <c r="C135" i="2"/>
  <c r="C110" i="2"/>
  <c r="C166" i="2"/>
  <c r="C22" i="2"/>
  <c r="C90" i="2"/>
  <c r="C49" i="2"/>
  <c r="C94" i="2"/>
  <c r="C161" i="2"/>
  <c r="AT10" i="2"/>
  <c r="C73" i="2"/>
  <c r="Y10" i="2"/>
  <c r="C136" i="2"/>
  <c r="C66" i="2"/>
  <c r="C52" i="2"/>
  <c r="C67" i="2"/>
  <c r="C83" i="2"/>
  <c r="C152" i="2"/>
  <c r="C151" i="2"/>
  <c r="C97" i="2"/>
  <c r="C127" i="2"/>
  <c r="C173" i="2"/>
  <c r="C150" i="2"/>
  <c r="C111" i="2"/>
  <c r="C104" i="2"/>
  <c r="C98" i="2"/>
  <c r="C96" i="2"/>
  <c r="C72" i="2"/>
  <c r="C113" i="2"/>
  <c r="U10" i="2"/>
  <c r="C148" i="2"/>
  <c r="C40" i="2"/>
  <c r="C25" i="2"/>
  <c r="C180" i="2"/>
  <c r="AC10" i="2"/>
  <c r="C154" i="2"/>
  <c r="R10" i="2"/>
  <c r="R11" i="2" s="1"/>
  <c r="C159" i="2"/>
  <c r="T10" i="2"/>
  <c r="C80" i="2"/>
  <c r="C125" i="2"/>
  <c r="C167" i="2"/>
  <c r="C133" i="2"/>
  <c r="C175" i="2"/>
  <c r="Z10" i="2"/>
  <c r="C55" i="2"/>
  <c r="C82" i="2"/>
  <c r="C138" i="2"/>
  <c r="C89" i="2"/>
  <c r="C156" i="2"/>
  <c r="C106" i="2"/>
  <c r="C101" i="2"/>
  <c r="C69" i="2"/>
  <c r="V10" i="2"/>
  <c r="C108" i="2"/>
  <c r="C103" i="2"/>
  <c r="C17" i="2"/>
  <c r="C51" i="2"/>
  <c r="C16" i="2"/>
  <c r="AE10" i="2"/>
  <c r="X10" i="2"/>
  <c r="AF10" i="2"/>
  <c r="C137" i="2"/>
  <c r="AD10" i="2"/>
  <c r="AV9" i="2"/>
  <c r="S11" i="2" l="1"/>
  <c r="T11" i="2" s="1"/>
  <c r="U11" i="2" s="1"/>
  <c r="V11" i="2" s="1"/>
  <c r="W11" i="2" s="1"/>
  <c r="X11" i="2" s="1"/>
  <c r="Y11" i="2" s="1"/>
  <c r="Z11" i="2" s="1"/>
  <c r="AA11" i="2" s="1"/>
  <c r="AB11" i="2" s="1"/>
  <c r="AC11" i="2" s="1"/>
  <c r="AD11" i="2" s="1"/>
  <c r="AE11" i="2" s="1"/>
  <c r="AF11" i="2" s="1"/>
  <c r="AG11" i="2" s="1"/>
  <c r="AH11" i="2" s="1"/>
  <c r="AI11" i="2" s="1"/>
  <c r="AJ11" i="2" s="1"/>
  <c r="AK11" i="2" s="1"/>
  <c r="AL11" i="2" s="1"/>
  <c r="AM11" i="2" s="1"/>
  <c r="AN11" i="2" s="1"/>
  <c r="AO11" i="2" s="1"/>
  <c r="AP11" i="2" s="1"/>
  <c r="AQ11" i="2" s="1"/>
  <c r="AR11" i="2" s="1"/>
  <c r="AS11" i="2" s="1"/>
  <c r="AT11" i="2" s="1"/>
  <c r="AU11" i="2" s="1"/>
</calcChain>
</file>

<file path=xl/sharedStrings.xml><?xml version="1.0" encoding="utf-8"?>
<sst xmlns="http://schemas.openxmlformats.org/spreadsheetml/2006/main" count="692" uniqueCount="330">
  <si>
    <t>Levantamento topográfico</t>
  </si>
  <si>
    <t>Vídeo registro</t>
  </si>
  <si>
    <t>Sistema de visualização + fotos e filme georreferenciados</t>
  </si>
  <si>
    <t>Item</t>
  </si>
  <si>
    <t>Levantamento de pavimentos</t>
  </si>
  <si>
    <t>Plano de Trabalho</t>
  </si>
  <si>
    <t>Relatório + banco de dados de Cadastro de passivos ambientais</t>
  </si>
  <si>
    <t>Relatório + banco de dados de Cadastro de passivos sociais</t>
  </si>
  <si>
    <t>Levantamentos de Campo</t>
  </si>
  <si>
    <t>Estudos Sócio-Ambientais</t>
  </si>
  <si>
    <t>Relatório de Estudos Sócio-ambientais</t>
  </si>
  <si>
    <t>Relatório de compilação de dados existentes por disciplina</t>
  </si>
  <si>
    <t>Projeto Funcional</t>
  </si>
  <si>
    <t>Geotecnia / Geologia</t>
  </si>
  <si>
    <t>Descrição</t>
  </si>
  <si>
    <t>Retigráfico situação projetada</t>
  </si>
  <si>
    <t>Plano de trabalho separado por disciplina</t>
  </si>
  <si>
    <t>Relatório de memória de quantidades</t>
  </si>
  <si>
    <t>Relatório Final Consolidado</t>
  </si>
  <si>
    <t>Planilha MEF</t>
  </si>
  <si>
    <t>Arquivos do HDM-4 montados com cadastro de segmentos homogêneo e respectivas características técnicas - pav. Novos</t>
  </si>
  <si>
    <t>Programa de Pavimentação</t>
  </si>
  <si>
    <t>Relatório de Estudo de Dimensionamento de Alternativas de Pavimento (rígido e flexível)</t>
  </si>
  <si>
    <t>Quantificação das contramedidas previstas para as fases da Concessão (TI, Recuperação e Ampliação)</t>
  </si>
  <si>
    <t>Relatório de programação de sondagens</t>
  </si>
  <si>
    <t>Relatório de resultados de sondagens / ensaios</t>
  </si>
  <si>
    <t>Modelo BIM preliminar contendo as superfícies representativas das camadas inferidas para 1ª, 2ª e 3ª categorias com base nos dados coletados e de campo, e topografia do terreno</t>
  </si>
  <si>
    <t>Desenhos e pranchas em dgw, com filtros, padrões e layers aplicados, inclusive extração de quantidades de elementos existentes</t>
  </si>
  <si>
    <t>Planilhas de cadastro, inclusive resumo de quantidades de elementos existentes</t>
  </si>
  <si>
    <t>Relatório Consolidado de Geologia / Geotecnia contendo mapeamento consolidado</t>
  </si>
  <si>
    <t>Retigráfico situação existente com link automático aos bancos de dados de cadastros</t>
  </si>
  <si>
    <t>Retigráfico elementos existentes constantes no cadastro versus contramedidas propostas pelo software (link automático às planilçhas de saída do software)</t>
  </si>
  <si>
    <t>Modelo BIM das ampliações propostas, inclusive extração de quantidades dos desenhos</t>
  </si>
  <si>
    <t>Modelo Digital do Terreno (MDT) para BIM, contendo a superfície do terreno existente e delimitação de bacias de contribuição de drenagem</t>
  </si>
  <si>
    <t>Dados brutos dos levantamentos de campo (nuvem de pontos e imagens aéreas)</t>
  </si>
  <si>
    <t>Projeto Funcional (planta, perfil e seção-tipo) das ampliações em dwg (pranchas) e pdf, inclusive extração de quantidades dos desenhos</t>
  </si>
  <si>
    <t>Relatório de subsídios de respostas às contribuições da audiência pública</t>
  </si>
  <si>
    <t>Cadastro em planilha padrão e elaboração de kmz padrão com os pleitos da audiência pública</t>
  </si>
  <si>
    <t>Relatório de subsídios a eventuais questionamentos órgão de controle externo</t>
  </si>
  <si>
    <t>Planilhas com composições de custo unitário, BDI, quantitativos consolidados e Curva ABC</t>
  </si>
  <si>
    <t>Relatório de Tráfego - Situação Atual</t>
  </si>
  <si>
    <t>Relatório de Tráfego - Tráfego ao longo da concessão</t>
  </si>
  <si>
    <t>Relatório de Tráfego - Dimensionamento de Infraestrutura</t>
  </si>
  <si>
    <t>Plano de trabalho</t>
  </si>
  <si>
    <t>Tratamento, Análise e Consolidação dos Dados de Tráfego</t>
  </si>
  <si>
    <t>Montagem da Rede de Transportes e Base Georreferenciada</t>
  </si>
  <si>
    <t>Alocação de Tráfego e Modelo de Projeção de Tráfego</t>
  </si>
  <si>
    <t>Análise de obras de melhorias e ampliação de capacidade</t>
  </si>
  <si>
    <t>Dimensionamento da Praça de Pedágio</t>
  </si>
  <si>
    <t>Cálculos Auxiliares ao Dimensionamento do Pavimento</t>
  </si>
  <si>
    <t>Geologia / Geotecnia</t>
  </si>
  <si>
    <t>Pavimento</t>
  </si>
  <si>
    <t>Modelagem Jurídica</t>
  </si>
  <si>
    <t>Minuta de PER</t>
  </si>
  <si>
    <t>Minuta de Edital e Anexos</t>
  </si>
  <si>
    <t>Minuta de Contrato e Anexos</t>
  </si>
  <si>
    <t>Tradução de documentos</t>
  </si>
  <si>
    <t>Planilha resumo para ANTT</t>
  </si>
  <si>
    <t>Assessoria Jurídica</t>
  </si>
  <si>
    <t>Geometria / Terraplenagem</t>
  </si>
  <si>
    <t>Sinalização, Segurança e Iluminação</t>
  </si>
  <si>
    <t>OAEs</t>
  </si>
  <si>
    <t>Drenagem, Interferências e demais disciplinas</t>
  </si>
  <si>
    <t>Quantificação e orçamentação</t>
  </si>
  <si>
    <t xml:space="preserve">Orçamentação </t>
  </si>
  <si>
    <t>Compilação de dados gerais existentes</t>
  </si>
  <si>
    <t>Avaliação de Velocidades das Vias Existentes</t>
  </si>
  <si>
    <t>iRAP</t>
  </si>
  <si>
    <t>Avaliação de velocidade das vias existentes</t>
  </si>
  <si>
    <t>Velocidades admissíveis</t>
  </si>
  <si>
    <t>Inspeção de obras de arte especiais</t>
  </si>
  <si>
    <t>Relatório de Inspeção contendo fichas, croquis e fotos</t>
  </si>
  <si>
    <t xml:space="preserve">Cadastro de Interferências </t>
  </si>
  <si>
    <t>Relatório contendo fichas, croquis e fotos</t>
  </si>
  <si>
    <t>Cadastro de interferências</t>
  </si>
  <si>
    <t>Programa de manutenção de pavimentos</t>
  </si>
  <si>
    <t>1.1</t>
  </si>
  <si>
    <t>1.2</t>
  </si>
  <si>
    <t>1.3</t>
  </si>
  <si>
    <t>1.4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</si>
  <si>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</si>
  <si>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</si>
  <si>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</si>
  <si>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</si>
  <si>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</si>
  <si>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</si>
  <si>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</si>
  <si>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</si>
  <si>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</si>
  <si>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</si>
  <si>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</si>
  <si>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</si>
  <si>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</si>
  <si>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</si>
  <si>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</si>
  <si>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</si>
  <si>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</si>
  <si>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</si>
  <si>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</si>
  <si>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</si>
  <si>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7.4</t>
  </si>
  <si>
    <t>7.5</t>
  </si>
  <si>
    <t>8.1</t>
  </si>
  <si>
    <t>8.2</t>
  </si>
  <si>
    <t>8.3</t>
  </si>
  <si>
    <t>9.1</t>
  </si>
  <si>
    <t>10.1</t>
  </si>
  <si>
    <t>10.2</t>
  </si>
  <si>
    <t>7.6</t>
  </si>
  <si>
    <t>Entrega do modelo em formato aberto nativo AutoCAD Civil 3D 2021</t>
  </si>
  <si>
    <t>Entrega do modelo em formato aberto nativo Autodesk Infraworks 2021</t>
  </si>
  <si>
    <t>Entrega do modelo em formato aberto nativo Autodesk Navisworks Manage 2021</t>
  </si>
  <si>
    <t>Total</t>
  </si>
  <si>
    <t>Estudo Inicial</t>
  </si>
  <si>
    <t>Audiência Pública</t>
  </si>
  <si>
    <t>Revisão Pós Audiência</t>
  </si>
  <si>
    <t>TCU</t>
  </si>
  <si>
    <t>Publicação do Edital</t>
  </si>
  <si>
    <t>Processo Licitatório</t>
  </si>
  <si>
    <t>Leilão</t>
  </si>
  <si>
    <t>A</t>
  </si>
  <si>
    <t>C</t>
  </si>
  <si>
    <t>B</t>
  </si>
  <si>
    <t>Escopo 12 - Promoção Nacional e Internacional</t>
  </si>
  <si>
    <t>Escopo 11 - Gestão do Projeto</t>
  </si>
  <si>
    <t>Escopo 13 - Apoio à fase de Audiência Pública</t>
  </si>
  <si>
    <t>Escopo 14 - Apoio à fase de Controle Externo</t>
  </si>
  <si>
    <t>Escopo 15 - Apoio à fase de Licitação</t>
  </si>
  <si>
    <t>Escopo 10 - Modelagem Juríca</t>
  </si>
  <si>
    <t>Escopo 9 - Modelo Econômico-Financeiro</t>
  </si>
  <si>
    <t>Escopo 8 - Modelo Operacional</t>
  </si>
  <si>
    <t>Escopo 7 - Ampliação de Capacidade e Melhorias</t>
  </si>
  <si>
    <t>Escopo 6 - Manutenção Periódica e Conservação</t>
  </si>
  <si>
    <t>Escopo 5 - Programa de Recuperação</t>
  </si>
  <si>
    <t>Escopo 4 - Trabalhos Iniciais</t>
  </si>
  <si>
    <t>Escopo 3 - Estudos Ambientais</t>
  </si>
  <si>
    <t>Escopo 2 - Cadastro Geral da Rodovia</t>
  </si>
  <si>
    <t>Escopo 1 - Estudos de Tráfego</t>
  </si>
  <si>
    <t>Cronograma do Estudo Inicial</t>
  </si>
  <si>
    <t>Desembolsos</t>
  </si>
  <si>
    <t>Após a fase de Audiência Pública</t>
  </si>
  <si>
    <t>Após a fase de Controle Externo</t>
  </si>
  <si>
    <t>Após a fase de Licitação</t>
  </si>
  <si>
    <t xml:space="preserve">Relatório de subsídios a eventuais questionamentos </t>
  </si>
  <si>
    <t>(conforme solitação da Cliente)</t>
  </si>
  <si>
    <t>Apêndice D - Lista de Produtos e Cronograma Referencial</t>
  </si>
  <si>
    <t>Levantamentos Primários de Dados de Tráfego com arquivo kmz conforme determinado no Termo de Referência</t>
  </si>
  <si>
    <t>• Caracterização da Concessão e da Região de Inserção do Lote
• Levantamento e processamento de dados primários e secundários
• Determinação do Volume Diário Médio Anual no ano base
• Arquivos conforme determinado no Termo de Referência</t>
  </si>
  <si>
    <t>• Determinação do Custo de Viagem
• Sistema de Transporte e Rede Georreferenciada
• Zoneamento
• Localização das praças de pedágio
• Arquivos conforme determinado no Termo de Referência</t>
  </si>
  <si>
    <t>• Alocação de viagens
• Matriz Origem-Destino no ano base
• Carregamento do sistema no ano base
• Arquivos conforme determinado no Termo de Referência</t>
  </si>
  <si>
    <t>• Modelo de Projeção
• Arquivos conforme determinado no Termo de Referência</t>
  </si>
  <si>
    <t>• Previsão de intervenções no sistema
• Matrizes Origem-Destino futuras
• Carregamento do sistema ao longo da concessão
• Arquivos conforme determinado no Termo de Referência</t>
  </si>
  <si>
    <t>• Consolidação da localização das praças de pedágio
• Arquivos conforme determinado no Termo de Referência</t>
  </si>
  <si>
    <t>• Avaliação do nível de serviço sem a realização de obras de melhorias e ampliação de capacidade de acordo com o HCM
• Avaliação da necessidade de implantação de faixas adicionais em rampas ascedentes e descendentes
• Arquivos conforme determinado no Termo de Referência</t>
  </si>
  <si>
    <t>• Avaliação do nível de serviço com a realização de obras de melhorias e ampliação de capacidade de acordo com o HCM
• Listagem de intervenções por segmento homogêneo e ano de implantação
• Arquivos conforme determinado no Termo de Referência</t>
  </si>
  <si>
    <t>• Posicionamento, identificação e dimensionamento de dispositivos e intersecções no sistema
• Arquivos conforme determinado no Termo de Referência</t>
  </si>
  <si>
    <t>• Dimensionamento das praças de pedágio
• Arquivos conforme determinado no Termo de Referência</t>
  </si>
  <si>
    <t>• Cálculos de apoio ao dimensionamento do pavimento
• Arquivos conforme determinado no Termo de Referência</t>
  </si>
  <si>
    <t>Desenhos e pranchas (planta e pefil) em dwg, com filtros, padrões e layers aplicados, inclusive extração de quantidades de elementos existentes com os dados consolidados do levantamento topográfico, vídeo-registro, contramedidas propostas pelo iRAP</t>
  </si>
  <si>
    <t>Programa de Manutenção de Pavimentos Novos - relatórios de saída do HDM-4 com pelo menos dois cenários alternativos</t>
  </si>
  <si>
    <t>Planilha Modelo Econômico Financeiro</t>
  </si>
  <si>
    <t>Segurança Viária - iRAP</t>
  </si>
  <si>
    <t>Relatório de Levantamento Visual (IGG, LVC, PRO-07), IRI/QI e FWD + planilhas formato padrão EPL</t>
  </si>
  <si>
    <t>Programa de Manutenção de Pavimentos Existentes - relatórios de saída do HDM-4 com pelo menos dois cenários alternativos</t>
  </si>
  <si>
    <t>Arquivos do HDM-4 montados com cadastro de segmentos homogêneo e respectivas características técnicas - pav. Existente</t>
  </si>
  <si>
    <t>Participação</t>
  </si>
  <si>
    <t>Valor</t>
  </si>
  <si>
    <t>12.1</t>
  </si>
  <si>
    <t>11.1</t>
  </si>
  <si>
    <t>2.4</t>
  </si>
  <si>
    <t>2.5</t>
  </si>
  <si>
    <t>2.6</t>
  </si>
  <si>
    <t>2.7</t>
  </si>
  <si>
    <t>2.8</t>
  </si>
  <si>
    <t>2.9</t>
  </si>
  <si>
    <t>2.11</t>
  </si>
  <si>
    <t>9.2</t>
  </si>
  <si>
    <t>9.3</t>
  </si>
  <si>
    <t>9.4</t>
  </si>
  <si>
    <t>Plano de trabalho referente à elaboração do projeto funcional</t>
  </si>
  <si>
    <t>Plano de trabalho referente à elaboração de modelos BIM</t>
  </si>
  <si>
    <t>Planilhas com cálculo de custos indiretos (Administração Local, Canteiros, Mobilização e Desmobilização)</t>
  </si>
  <si>
    <t>Planilhas com cálculo do FIT, DMTs, Aquisição e Transporte de Material betuminoso</t>
  </si>
  <si>
    <t>Plano de trabalho referente à elaboração do modelo econômico financeiro</t>
  </si>
  <si>
    <t>11.2</t>
  </si>
  <si>
    <t>11.3</t>
  </si>
  <si>
    <t>12.2</t>
  </si>
  <si>
    <t>Plano de trabalho referente à orçamentação</t>
  </si>
  <si>
    <t>2.10</t>
  </si>
  <si>
    <t>Na primeira entrega do material (protocolo)</t>
  </si>
  <si>
    <t>Na aprovação formal</t>
  </si>
  <si>
    <t>x</t>
  </si>
  <si>
    <t>1.1.1</t>
  </si>
  <si>
    <t>1.1.2</t>
  </si>
  <si>
    <t>1.1.3</t>
  </si>
  <si>
    <t>1.1.4</t>
  </si>
  <si>
    <t>1.1.5</t>
  </si>
  <si>
    <t>1.1.6</t>
  </si>
  <si>
    <t>1.1.7</t>
  </si>
  <si>
    <t>1.2.1</t>
  </si>
  <si>
    <t>1.4.1</t>
  </si>
  <si>
    <t>1.2.2</t>
  </si>
  <si>
    <t>1.2.3</t>
  </si>
  <si>
    <t>1.3.1</t>
  </si>
  <si>
    <t>1.3.2</t>
  </si>
  <si>
    <t>1.3.3</t>
  </si>
  <si>
    <t>1.4.2</t>
  </si>
  <si>
    <t>1.4.3</t>
  </si>
  <si>
    <t>1.4.4</t>
  </si>
  <si>
    <t>1.4.5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</si>
  <si>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</si>
  <si>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</si>
  <si>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</si>
  <si>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</si>
  <si>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</si>
  <si>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</si>
  <si>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</si>
  <si>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</si>
  <si>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2.2.1</t>
  </si>
  <si>
    <t>2.3.1</t>
  </si>
  <si>
    <t>2.3.2</t>
  </si>
  <si>
    <t>2.3.3</t>
  </si>
  <si>
    <t>2.4.1</t>
  </si>
  <si>
    <t>2.4.2</t>
  </si>
  <si>
    <t>2.4.3</t>
  </si>
  <si>
    <t>2.5.1</t>
  </si>
  <si>
    <t>2.6.1</t>
  </si>
  <si>
    <t>6.2.1</t>
  </si>
  <si>
    <t>2.6.2</t>
  </si>
  <si>
    <t>2.6.3</t>
  </si>
  <si>
    <t>2.6.4</t>
  </si>
  <si>
    <t>2.7.1</t>
  </si>
  <si>
    <t>2.7.2</t>
  </si>
  <si>
    <t>2.8.1</t>
  </si>
  <si>
    <t>2.8.2</t>
  </si>
  <si>
    <t>2.9.1</t>
  </si>
  <si>
    <t>2.10.1</t>
  </si>
  <si>
    <t>2.11.1</t>
  </si>
  <si>
    <t>2.11.2</t>
  </si>
  <si>
    <t>3.1.1</t>
  </si>
  <si>
    <t>3.2.1</t>
  </si>
  <si>
    <t>3.2.2</t>
  </si>
  <si>
    <t>3.3.1</t>
  </si>
  <si>
    <t>3.4.1</t>
  </si>
  <si>
    <t>4.1.1</t>
  </si>
  <si>
    <t>4.2.1</t>
  </si>
  <si>
    <t>4.3.1</t>
  </si>
  <si>
    <t>4.4.1</t>
  </si>
  <si>
    <t>5.1.1</t>
  </si>
  <si>
    <t>5.2.1</t>
  </si>
  <si>
    <t>5.3.1</t>
  </si>
  <si>
    <t>6.1.1</t>
  </si>
  <si>
    <t>6.3.1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</si>
  <si>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</si>
  <si>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</si>
  <si>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</si>
  <si>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</si>
  <si>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</si>
  <si>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</si>
  <si>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</si>
  <si>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</si>
  <si>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</si>
  <si>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</si>
  <si>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7.3.1</t>
  </si>
  <si>
    <t>7.3.2</t>
  </si>
  <si>
    <t>7.3.3</t>
  </si>
  <si>
    <t>7.4.1</t>
  </si>
  <si>
    <t>9.2.1</t>
  </si>
  <si>
    <t>7.4.2</t>
  </si>
  <si>
    <t>7.4.3</t>
  </si>
  <si>
    <t>7.5.1</t>
  </si>
  <si>
    <t>7.6.1</t>
  </si>
  <si>
    <t>8.1.1</t>
  </si>
  <si>
    <t>8.2.1</t>
  </si>
  <si>
    <t>8.3.1</t>
  </si>
  <si>
    <t>9.1.1</t>
  </si>
  <si>
    <t>9.1.2</t>
  </si>
  <si>
    <t>9.2.2</t>
  </si>
  <si>
    <t>9.2.3</t>
  </si>
  <si>
    <t>9.3.1</t>
  </si>
  <si>
    <t>9.4.1</t>
  </si>
  <si>
    <t>10.1.1</t>
  </si>
  <si>
    <t>10.2.1</t>
  </si>
  <si>
    <t>10.2.2</t>
  </si>
  <si>
    <t>10.2.3</t>
  </si>
  <si>
    <t>10.2.4</t>
  </si>
  <si>
    <t>10.2.5</t>
  </si>
  <si>
    <t>10.2.6</t>
  </si>
  <si>
    <t>11.1.1</t>
  </si>
  <si>
    <t>11.2.1</t>
  </si>
  <si>
    <t>11.3.1</t>
  </si>
  <si>
    <t>12.1.1</t>
  </si>
  <si>
    <t>12.2.1</t>
  </si>
  <si>
    <t>P</t>
  </si>
  <si>
    <t>11.1.2</t>
  </si>
  <si>
    <t>Plano Integrado de Comunicação, hotsite e resultados de promoção</t>
  </si>
  <si>
    <t>12.3</t>
  </si>
  <si>
    <t>12.3.1</t>
  </si>
  <si>
    <t>12.3.2</t>
  </si>
  <si>
    <t>Road Show</t>
  </si>
  <si>
    <t>Eventos nacionais</t>
  </si>
  <si>
    <t>Eventos internacionais</t>
  </si>
  <si>
    <t>Critérios de Medição</t>
  </si>
  <si>
    <t>Desembolso total do mês:</t>
  </si>
  <si>
    <t>Percentual de desembolso mensal:</t>
  </si>
  <si>
    <t>Percentual de desembolso acumulado:</t>
  </si>
  <si>
    <t>Revisão Pós TCU</t>
  </si>
  <si>
    <t>Medição</t>
  </si>
  <si>
    <t>Ao final do período de audiência pública, conforme cronograma definido pela ANTT (fase de audiência pública)</t>
  </si>
  <si>
    <t>Na data de expedição de Acórdão pelo TCU (fase de controle externo)</t>
  </si>
  <si>
    <t>No ato do leilão, conforme cronograma definido pela ANTT</t>
  </si>
  <si>
    <t>Parcela</t>
  </si>
  <si>
    <t>Mês</t>
  </si>
  <si>
    <t>Descrição dos produtos</t>
  </si>
  <si>
    <t>Valor (R$)</t>
  </si>
  <si>
    <t>1. Estudos de Tráfego</t>
  </si>
  <si>
    <t>2. Cadastro Geral da Rodovia</t>
  </si>
  <si>
    <t>3. Estudos Ambientais</t>
  </si>
  <si>
    <t>4. Trabalhos Iniciais</t>
  </si>
  <si>
    <t>5. Programa de Recuperação</t>
  </si>
  <si>
    <t>7. Ampliação de Capacidade e Melhoria</t>
  </si>
  <si>
    <t>8. Modelo Operacional</t>
  </si>
  <si>
    <t>9. Modelo Econômico-Financeiro</t>
  </si>
  <si>
    <t>10. Modelagem Jurídica</t>
  </si>
  <si>
    <t>TOTAL:</t>
  </si>
  <si>
    <t>6. Manutenção Periódica e Conservação</t>
  </si>
  <si>
    <t>11. Gestão do Projeto</t>
  </si>
  <si>
    <t>12. Frente de Promoção</t>
  </si>
  <si>
    <t>RCE 02/2022 - ITEM ÚNICO
LOTE 1 - BR-393/RJ
LOTE 2 - BR-163/MT E BR-070/MT</t>
  </si>
  <si>
    <t>Qtde. de
Serviço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</si>
</sst>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%"/>
    <numFmt numFmtId="165" formatCode="0.000%"/>
    <numFmt numFmtId="166" formatCode="#,##0;;&quot;&quot;"/>
    <numFmt numFmtId="167" formatCode="0%;;&quot;&quot;"/>
    <numFmt numFmtId="168" formatCode="#,##0.0;;&quot;-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9" tint="0.59999389629810485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206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4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75">
    <xf numFmtId="0" fontId="0" fillId="0" borderId="0" xfId="0"/>
    <xf numFmtId="0" fontId="10" fillId="0" borderId="1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6" fillId="0" borderId="49" xfId="1" applyFont="1" applyBorder="1" applyAlignment="1">
      <alignment horizontal="center" vertical="center"/>
    </xf>
    <xf numFmtId="0" fontId="6" fillId="0" borderId="45" xfId="1" applyFont="1" applyBorder="1" applyAlignment="1">
      <alignment horizontal="left" vertical="center" wrapText="1"/>
    </xf>
    <xf numFmtId="9" fontId="6" fillId="0" borderId="49" xfId="1" applyNumberFormat="1" applyFont="1" applyBorder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6" fillId="0" borderId="49" xfId="1" applyFont="1" applyBorder="1" applyAlignment="1">
      <alignment horizontal="left" vertical="center" wrapText="1"/>
    </xf>
    <xf numFmtId="9" fontId="6" fillId="0" borderId="45" xfId="1" applyNumberFormat="1" applyFont="1" applyBorder="1" applyAlignment="1">
      <alignment horizontal="center" vertical="center"/>
    </xf>
    <xf numFmtId="0" fontId="6" fillId="0" borderId="50" xfId="1" applyFont="1" applyBorder="1" applyAlignment="1">
      <alignment horizontal="left" vertical="center" wrapText="1"/>
    </xf>
    <xf numFmtId="9" fontId="6" fillId="0" borderId="50" xfId="1" applyNumberFormat="1" applyFont="1" applyBorder="1" applyAlignment="1">
      <alignment horizontal="center" vertical="center"/>
    </xf>
    <xf numFmtId="17" fontId="1" fillId="0" borderId="0" xfId="1" applyNumberFormat="1" applyFont="1" applyAlignment="1">
      <alignment vertical="center"/>
    </xf>
    <xf numFmtId="164" fontId="1" fillId="6" borderId="13" xfId="2" applyNumberFormat="1" applyFont="1" applyFill="1" applyBorder="1" applyAlignment="1">
      <alignment vertical="center"/>
    </xf>
    <xf numFmtId="164" fontId="1" fillId="6" borderId="10" xfId="2" applyNumberFormat="1" applyFont="1" applyFill="1" applyBorder="1" applyAlignment="1">
      <alignment vertical="center"/>
    </xf>
    <xf numFmtId="164" fontId="1" fillId="6" borderId="12" xfId="2" applyNumberFormat="1" applyFont="1" applyFill="1" applyBorder="1" applyAlignment="1">
      <alignment vertical="center"/>
    </xf>
    <xf numFmtId="4" fontId="7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10" fontId="7" fillId="0" borderId="1" xfId="2" applyNumberFormat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10" fontId="7" fillId="0" borderId="1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9" fontId="2" fillId="0" borderId="0" xfId="1" applyNumberFormat="1" applyFont="1" applyAlignment="1">
      <alignment horizontal="left" vertical="center"/>
    </xf>
    <xf numFmtId="0" fontId="4" fillId="0" borderId="0" xfId="1" applyAlignment="1">
      <alignment horizontal="center" vertical="center"/>
    </xf>
    <xf numFmtId="0" fontId="1" fillId="0" borderId="0" xfId="1" applyFont="1" applyAlignment="1">
      <alignment horizontal="left" vertical="center"/>
    </xf>
    <xf numFmtId="0" fontId="9" fillId="0" borderId="0" xfId="1" applyFont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left" vertical="center"/>
    </xf>
    <xf numFmtId="10" fontId="3" fillId="0" borderId="0" xfId="1" applyNumberFormat="1" applyFont="1" applyAlignment="1">
      <alignment horizontal="left" vertical="center"/>
    </xf>
    <xf numFmtId="165" fontId="3" fillId="0" borderId="0" xfId="2" applyNumberFormat="1" applyFont="1" applyAlignment="1">
      <alignment horizontal="left" vertical="center"/>
    </xf>
    <xf numFmtId="0" fontId="1" fillId="6" borderId="37" xfId="1" applyFont="1" applyFill="1" applyBorder="1" applyAlignment="1">
      <alignment horizontal="center" vertical="center" wrapText="1"/>
    </xf>
    <xf numFmtId="0" fontId="1" fillId="6" borderId="39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3" fillId="2" borderId="19" xfId="1" applyFont="1" applyFill="1" applyBorder="1" applyAlignment="1">
      <alignment horizontal="center" vertical="center"/>
    </xf>
    <xf numFmtId="0" fontId="3" fillId="2" borderId="20" xfId="1" applyFont="1" applyFill="1" applyBorder="1" applyAlignment="1">
      <alignment horizontal="center" vertical="center"/>
    </xf>
    <xf numFmtId="0" fontId="3" fillId="2" borderId="21" xfId="1" applyFont="1" applyFill="1" applyBorder="1" applyAlignment="1">
      <alignment horizontal="center" vertical="center" wrapText="1"/>
    </xf>
    <xf numFmtId="0" fontId="3" fillId="2" borderId="18" xfId="1" applyFont="1" applyFill="1" applyBorder="1" applyAlignment="1">
      <alignment horizontal="center" vertical="center" wrapText="1"/>
    </xf>
    <xf numFmtId="0" fontId="1" fillId="6" borderId="21" xfId="1" applyFont="1" applyFill="1" applyBorder="1" applyAlignment="1">
      <alignment horizontal="center" vertical="center"/>
    </xf>
    <xf numFmtId="0" fontId="1" fillId="6" borderId="20" xfId="1" applyFont="1" applyFill="1" applyBorder="1" applyAlignment="1">
      <alignment horizontal="center" vertical="center"/>
    </xf>
    <xf numFmtId="0" fontId="1" fillId="6" borderId="24" xfId="1" applyFont="1" applyFill="1" applyBorder="1" applyAlignment="1">
      <alignment horizontal="center" vertical="center"/>
    </xf>
    <xf numFmtId="0" fontId="1" fillId="6" borderId="19" xfId="1" applyFont="1" applyFill="1" applyBorder="1" applyAlignment="1">
      <alignment horizontal="center" vertical="center"/>
    </xf>
    <xf numFmtId="0" fontId="3" fillId="3" borderId="44" xfId="1" applyFont="1" applyFill="1" applyBorder="1" applyAlignment="1">
      <alignment horizontal="left" vertical="center"/>
    </xf>
    <xf numFmtId="0" fontId="3" fillId="3" borderId="45" xfId="1" applyFont="1" applyFill="1" applyBorder="1" applyAlignment="1">
      <alignment horizontal="left" vertical="center" wrapText="1"/>
    </xf>
    <xf numFmtId="10" fontId="3" fillId="3" borderId="46" xfId="2" applyNumberFormat="1" applyFont="1" applyFill="1" applyBorder="1" applyAlignment="1">
      <alignment horizontal="center" vertical="center"/>
    </xf>
    <xf numFmtId="43" fontId="3" fillId="3" borderId="2" xfId="3" applyFont="1" applyFill="1" applyBorder="1" applyAlignment="1">
      <alignment horizontal="left" vertical="center"/>
    </xf>
    <xf numFmtId="0" fontId="3" fillId="3" borderId="48" xfId="1" applyFont="1" applyFill="1" applyBorder="1" applyAlignment="1">
      <alignment horizontal="left" vertical="center"/>
    </xf>
    <xf numFmtId="0" fontId="3" fillId="3" borderId="2" xfId="1" applyFont="1" applyFill="1" applyBorder="1" applyAlignment="1">
      <alignment horizontal="left" vertical="center"/>
    </xf>
    <xf numFmtId="0" fontId="3" fillId="3" borderId="15" xfId="1" applyFont="1" applyFill="1" applyBorder="1" applyAlignment="1">
      <alignment horizontal="left" vertical="center"/>
    </xf>
    <xf numFmtId="3" fontId="3" fillId="3" borderId="40" xfId="3" applyNumberFormat="1" applyFont="1" applyFill="1" applyBorder="1" applyAlignment="1">
      <alignment horizontal="left" vertical="center"/>
    </xf>
    <xf numFmtId="3" fontId="3" fillId="3" borderId="40" xfId="1" applyNumberFormat="1" applyFont="1" applyFill="1" applyBorder="1" applyAlignment="1">
      <alignment horizontal="left" vertical="center"/>
    </xf>
    <xf numFmtId="3" fontId="3" fillId="3" borderId="41" xfId="1" applyNumberFormat="1" applyFont="1" applyFill="1" applyBorder="1" applyAlignment="1">
      <alignment horizontal="left" vertical="center"/>
    </xf>
    <xf numFmtId="0" fontId="3" fillId="4" borderId="4" xfId="1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left" vertical="center" wrapText="1"/>
    </xf>
    <xf numFmtId="10" fontId="3" fillId="4" borderId="12" xfId="1" applyNumberFormat="1" applyFont="1" applyFill="1" applyBorder="1" applyAlignment="1">
      <alignment horizontal="center" vertical="center"/>
    </xf>
    <xf numFmtId="0" fontId="3" fillId="4" borderId="11" xfId="1" applyFont="1" applyFill="1" applyBorder="1" applyAlignment="1">
      <alignment horizontal="left" vertical="center"/>
    </xf>
    <xf numFmtId="43" fontId="3" fillId="7" borderId="2" xfId="3" applyFont="1" applyFill="1" applyBorder="1" applyAlignment="1">
      <alignment horizontal="left" vertical="center"/>
    </xf>
    <xf numFmtId="0" fontId="3" fillId="7" borderId="2" xfId="1" applyFont="1" applyFill="1" applyBorder="1" applyAlignment="1">
      <alignment horizontal="left" vertical="center"/>
    </xf>
    <xf numFmtId="0" fontId="3" fillId="7" borderId="15" xfId="1" applyFont="1" applyFill="1" applyBorder="1" applyAlignment="1">
      <alignment horizontal="left" vertical="center"/>
    </xf>
    <xf numFmtId="3" fontId="3" fillId="7" borderId="2" xfId="3" applyNumberFormat="1" applyFont="1" applyFill="1" applyBorder="1" applyAlignment="1">
      <alignment horizontal="left" vertical="center"/>
    </xf>
    <xf numFmtId="3" fontId="3" fillId="7" borderId="2" xfId="1" applyNumberFormat="1" applyFont="1" applyFill="1" applyBorder="1" applyAlignment="1">
      <alignment horizontal="left" vertical="center"/>
    </xf>
    <xf numFmtId="3" fontId="3" fillId="7" borderId="15" xfId="1" applyNumberFormat="1" applyFont="1" applyFill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 wrapText="1"/>
    </xf>
    <xf numFmtId="165" fontId="4" fillId="0" borderId="1" xfId="1" applyNumberForma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/>
    </xf>
    <xf numFmtId="0" fontId="2" fillId="0" borderId="1" xfId="1" applyFont="1" applyBorder="1" applyAlignment="1">
      <alignment horizontal="justify" vertical="center" wrapText="1"/>
    </xf>
    <xf numFmtId="10" fontId="4" fillId="0" borderId="1" xfId="1" applyNumberFormat="1" applyBorder="1" applyAlignment="1">
      <alignment horizontal="center" vertical="center"/>
    </xf>
    <xf numFmtId="0" fontId="5" fillId="0" borderId="51" xfId="1" applyFont="1" applyBorder="1" applyAlignment="1">
      <alignment horizontal="center" vertical="center"/>
    </xf>
    <xf numFmtId="0" fontId="3" fillId="3" borderId="4" xfId="1" applyFont="1" applyFill="1" applyBorder="1" applyAlignment="1">
      <alignment horizontal="left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11" xfId="1" applyFont="1" applyFill="1" applyBorder="1" applyAlignment="1">
      <alignment horizontal="left" vertical="center"/>
    </xf>
    <xf numFmtId="43" fontId="3" fillId="3" borderId="9" xfId="3" applyFont="1" applyFill="1" applyBorder="1" applyAlignment="1">
      <alignment horizontal="left" vertical="center"/>
    </xf>
    <xf numFmtId="0" fontId="3" fillId="3" borderId="10" xfId="1" applyFont="1" applyFill="1" applyBorder="1" applyAlignment="1">
      <alignment horizontal="left" vertical="center"/>
    </xf>
    <xf numFmtId="43" fontId="3" fillId="3" borderId="10" xfId="3" applyFont="1" applyFill="1" applyBorder="1" applyAlignment="1">
      <alignment horizontal="left" vertical="center"/>
    </xf>
    <xf numFmtId="0" fontId="2" fillId="0" borderId="11" xfId="1" applyFont="1" applyBorder="1" applyAlignment="1">
      <alignment horizontal="center" vertical="center" wrapText="1"/>
    </xf>
    <xf numFmtId="10" fontId="3" fillId="3" borderId="1" xfId="2" applyNumberFormat="1" applyFont="1" applyFill="1" applyBorder="1" applyAlignment="1">
      <alignment horizontal="center" vertical="center"/>
    </xf>
    <xf numFmtId="165" fontId="3" fillId="4" borderId="12" xfId="1" applyNumberFormat="1" applyFont="1" applyFill="1" applyBorder="1" applyAlignment="1">
      <alignment horizontal="center" vertical="center"/>
    </xf>
    <xf numFmtId="10" fontId="3" fillId="4" borderId="1" xfId="1" applyNumberFormat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center" vertical="center"/>
    </xf>
    <xf numFmtId="0" fontId="2" fillId="0" borderId="6" xfId="1" applyFont="1" applyBorder="1" applyAlignment="1">
      <alignment horizontal="left" vertical="center"/>
    </xf>
    <xf numFmtId="0" fontId="2" fillId="0" borderId="7" xfId="1" applyFont="1" applyBorder="1" applyAlignment="1">
      <alignment horizontal="left" vertical="center" wrapText="1"/>
    </xf>
    <xf numFmtId="10" fontId="2" fillId="0" borderId="7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10" fillId="0" borderId="1" xfId="1" applyFont="1" applyBorder="1" applyAlignment="1">
      <alignment vertical="center"/>
    </xf>
    <xf numFmtId="1" fontId="6" fillId="0" borderId="49" xfId="1" applyNumberFormat="1" applyFont="1" applyBorder="1" applyAlignment="1">
      <alignment horizontal="center" vertical="center"/>
    </xf>
    <xf numFmtId="1" fontId="6" fillId="0" borderId="50" xfId="1" applyNumberFormat="1" applyFont="1" applyBorder="1" applyAlignment="1">
      <alignment horizontal="center" vertical="center"/>
    </xf>
    <xf numFmtId="1" fontId="6" fillId="0" borderId="45" xfId="1" applyNumberFormat="1" applyFont="1" applyBorder="1" applyAlignment="1">
      <alignment horizontal="center" vertical="center"/>
    </xf>
    <xf numFmtId="0" fontId="6" fillId="0" borderId="50" xfId="1" applyFont="1" applyBorder="1" applyAlignment="1">
      <alignment horizontal="left" vertical="center"/>
    </xf>
    <xf numFmtId="166" fontId="4" fillId="0" borderId="31" xfId="1" applyNumberFormat="1" applyBorder="1" applyAlignment="1">
      <alignment horizontal="center" vertical="center"/>
    </xf>
    <xf numFmtId="166" fontId="4" fillId="0" borderId="0" xfId="1" applyNumberFormat="1" applyAlignment="1">
      <alignment horizontal="center" vertical="center"/>
    </xf>
    <xf numFmtId="166" fontId="4" fillId="0" borderId="32" xfId="1" applyNumberFormat="1" applyBorder="1" applyAlignment="1">
      <alignment horizontal="center" vertical="center"/>
    </xf>
    <xf numFmtId="166" fontId="1" fillId="0" borderId="0" xfId="1" applyNumberFormat="1" applyFont="1" applyAlignment="1">
      <alignment horizontal="center" vertical="center"/>
    </xf>
    <xf numFmtId="166" fontId="1" fillId="0" borderId="32" xfId="1" applyNumberFormat="1" applyFont="1" applyBorder="1" applyAlignment="1">
      <alignment horizontal="center" vertical="center"/>
    </xf>
    <xf numFmtId="166" fontId="1" fillId="0" borderId="31" xfId="1" applyNumberFormat="1" applyFont="1" applyBorder="1" applyAlignment="1">
      <alignment horizontal="center" vertical="center"/>
    </xf>
    <xf numFmtId="166" fontId="4" fillId="0" borderId="42" xfId="1" applyNumberFormat="1" applyBorder="1" applyAlignment="1">
      <alignment horizontal="center" vertical="center"/>
    </xf>
    <xf numFmtId="166" fontId="4" fillId="0" borderId="2" xfId="1" applyNumberFormat="1" applyBorder="1" applyAlignment="1">
      <alignment horizontal="center" vertical="center"/>
    </xf>
    <xf numFmtId="166" fontId="4" fillId="0" borderId="43" xfId="1" applyNumberFormat="1" applyBorder="1" applyAlignment="1">
      <alignment horizontal="center" vertical="center"/>
    </xf>
    <xf numFmtId="166" fontId="3" fillId="7" borderId="2" xfId="3" applyNumberFormat="1" applyFont="1" applyFill="1" applyBorder="1" applyAlignment="1">
      <alignment horizontal="left" vertical="center"/>
    </xf>
    <xf numFmtId="166" fontId="3" fillId="7" borderId="2" xfId="1" applyNumberFormat="1" applyFont="1" applyFill="1" applyBorder="1" applyAlignment="1">
      <alignment horizontal="left" vertical="center"/>
    </xf>
    <xf numFmtId="166" fontId="3" fillId="7" borderId="15" xfId="1" applyNumberFormat="1" applyFont="1" applyFill="1" applyBorder="1" applyAlignment="1">
      <alignment horizontal="left" vertical="center"/>
    </xf>
    <xf numFmtId="166" fontId="3" fillId="3" borderId="10" xfId="3" applyNumberFormat="1" applyFont="1" applyFill="1" applyBorder="1" applyAlignment="1">
      <alignment horizontal="left" vertical="center"/>
    </xf>
    <xf numFmtId="166" fontId="3" fillId="3" borderId="10" xfId="1" applyNumberFormat="1" applyFont="1" applyFill="1" applyBorder="1" applyAlignment="1">
      <alignment horizontal="left" vertical="center"/>
    </xf>
    <xf numFmtId="166" fontId="3" fillId="3" borderId="11" xfId="1" applyNumberFormat="1" applyFont="1" applyFill="1" applyBorder="1" applyAlignment="1">
      <alignment horizontal="left" vertical="center"/>
    </xf>
    <xf numFmtId="166" fontId="4" fillId="0" borderId="3" xfId="1" applyNumberFormat="1" applyBorder="1" applyAlignment="1">
      <alignment horizontal="center" vertical="center"/>
    </xf>
    <xf numFmtId="166" fontId="4" fillId="0" borderId="33" xfId="1" applyNumberFormat="1" applyBorder="1" applyAlignment="1">
      <alignment horizontal="center" vertical="center"/>
    </xf>
    <xf numFmtId="166" fontId="4" fillId="0" borderId="34" xfId="1" applyNumberFormat="1" applyBorder="1" applyAlignment="1">
      <alignment horizontal="center" vertical="center"/>
    </xf>
    <xf numFmtId="166" fontId="4" fillId="0" borderId="28" xfId="1" applyNumberFormat="1" applyBorder="1" applyAlignment="1">
      <alignment horizontal="center" vertical="center"/>
    </xf>
    <xf numFmtId="166" fontId="4" fillId="0" borderId="35" xfId="1" applyNumberFormat="1" applyBorder="1" applyAlignment="1">
      <alignment horizontal="center" vertical="center"/>
    </xf>
    <xf numFmtId="166" fontId="4" fillId="0" borderId="36" xfId="1" applyNumberFormat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2" fillId="0" borderId="7" xfId="1" applyNumberFormat="1" applyFont="1" applyBorder="1" applyAlignment="1">
      <alignment horizontal="center" vertical="center"/>
    </xf>
    <xf numFmtId="1" fontId="3" fillId="3" borderId="2" xfId="3" applyNumberFormat="1" applyFont="1" applyFill="1" applyBorder="1" applyAlignment="1">
      <alignment horizontal="center" vertical="center"/>
    </xf>
    <xf numFmtId="1" fontId="3" fillId="4" borderId="1" xfId="1" applyNumberFormat="1" applyFont="1" applyFill="1" applyBorder="1" applyAlignment="1">
      <alignment horizontal="center" vertical="center"/>
    </xf>
    <xf numFmtId="1" fontId="3" fillId="3" borderId="1" xfId="3" applyNumberFormat="1" applyFont="1" applyFill="1" applyBorder="1" applyAlignment="1">
      <alignment horizontal="center" vertical="center"/>
    </xf>
    <xf numFmtId="3" fontId="3" fillId="0" borderId="1" xfId="1" applyNumberFormat="1" applyFont="1" applyBorder="1" applyAlignment="1">
      <alignment horizontal="center" vertical="center"/>
    </xf>
    <xf numFmtId="167" fontId="4" fillId="0" borderId="23" xfId="1" applyNumberFormat="1" applyBorder="1" applyAlignment="1">
      <alignment horizontal="right" vertical="center"/>
    </xf>
    <xf numFmtId="167" fontId="4" fillId="0" borderId="0" xfId="1" applyNumberFormat="1" applyAlignment="1">
      <alignment horizontal="right" vertical="center"/>
    </xf>
    <xf numFmtId="167" fontId="4" fillId="0" borderId="31" xfId="1" applyNumberFormat="1" applyBorder="1" applyAlignment="1">
      <alignment horizontal="center" vertical="center"/>
    </xf>
    <xf numFmtId="167" fontId="4" fillId="0" borderId="0" xfId="1" applyNumberFormat="1" applyAlignment="1">
      <alignment horizontal="center" vertical="center"/>
    </xf>
    <xf numFmtId="167" fontId="4" fillId="0" borderId="32" xfId="1" applyNumberFormat="1" applyBorder="1" applyAlignment="1">
      <alignment horizontal="center" vertical="center"/>
    </xf>
    <xf numFmtId="167" fontId="1" fillId="0" borderId="0" xfId="1" applyNumberFormat="1" applyFont="1" applyAlignment="1">
      <alignment horizontal="center" vertical="center"/>
    </xf>
    <xf numFmtId="167" fontId="1" fillId="0" borderId="32" xfId="1" applyNumberFormat="1" applyFont="1" applyBorder="1" applyAlignment="1">
      <alignment horizontal="center" vertical="center"/>
    </xf>
    <xf numFmtId="167" fontId="4" fillId="0" borderId="14" xfId="1" applyNumberFormat="1" applyBorder="1" applyAlignment="1">
      <alignment horizontal="right" vertical="center"/>
    </xf>
    <xf numFmtId="167" fontId="4" fillId="0" borderId="2" xfId="1" applyNumberFormat="1" applyBorder="1" applyAlignment="1">
      <alignment horizontal="right" vertical="center"/>
    </xf>
    <xf numFmtId="167" fontId="4" fillId="0" borderId="42" xfId="1" applyNumberFormat="1" applyBorder="1" applyAlignment="1">
      <alignment horizontal="center" vertical="center"/>
    </xf>
    <xf numFmtId="167" fontId="4" fillId="0" borderId="2" xfId="1" applyNumberFormat="1" applyBorder="1" applyAlignment="1">
      <alignment horizontal="center" vertical="center"/>
    </xf>
    <xf numFmtId="167" fontId="4" fillId="0" borderId="43" xfId="1" applyNumberFormat="1" applyBorder="1" applyAlignment="1">
      <alignment horizontal="center" vertical="center"/>
    </xf>
    <xf numFmtId="167" fontId="4" fillId="0" borderId="26" xfId="1" applyNumberFormat="1" applyBorder="1" applyAlignment="1">
      <alignment horizontal="center" vertical="center"/>
    </xf>
    <xf numFmtId="167" fontId="4" fillId="0" borderId="15" xfId="1" applyNumberFormat="1" applyBorder="1" applyAlignment="1">
      <alignment horizontal="center" vertical="center"/>
    </xf>
    <xf numFmtId="167" fontId="4" fillId="0" borderId="23" xfId="1" applyNumberFormat="1" applyBorder="1" applyAlignment="1">
      <alignment horizontal="center" vertical="center"/>
    </xf>
    <xf numFmtId="167" fontId="4" fillId="0" borderId="22" xfId="1" applyNumberFormat="1" applyBorder="1" applyAlignment="1">
      <alignment horizontal="center" vertical="center"/>
    </xf>
    <xf numFmtId="167" fontId="4" fillId="0" borderId="3" xfId="1" applyNumberFormat="1" applyBorder="1" applyAlignment="1">
      <alignment horizontal="center" vertical="center"/>
    </xf>
    <xf numFmtId="167" fontId="4" fillId="0" borderId="33" xfId="1" applyNumberFormat="1" applyBorder="1" applyAlignment="1">
      <alignment horizontal="center" vertical="center"/>
    </xf>
    <xf numFmtId="167" fontId="4" fillId="0" borderId="34" xfId="1" applyNumberFormat="1" applyBorder="1" applyAlignment="1">
      <alignment horizontal="center" vertical="center"/>
    </xf>
    <xf numFmtId="167" fontId="4" fillId="0" borderId="27" xfId="1" applyNumberFormat="1" applyBorder="1" applyAlignment="1">
      <alignment horizontal="center" vertical="center"/>
    </xf>
    <xf numFmtId="167" fontId="4" fillId="0" borderId="30" xfId="1" applyNumberFormat="1" applyBorder="1" applyAlignment="1">
      <alignment horizontal="center" vertical="center"/>
    </xf>
    <xf numFmtId="167" fontId="4" fillId="0" borderId="28" xfId="1" applyNumberFormat="1" applyBorder="1" applyAlignment="1">
      <alignment horizontal="center" vertical="center"/>
    </xf>
    <xf numFmtId="167" fontId="4" fillId="0" borderId="35" xfId="1" applyNumberFormat="1" applyBorder="1" applyAlignment="1">
      <alignment horizontal="center" vertical="center"/>
    </xf>
    <xf numFmtId="167" fontId="4" fillId="0" borderId="36" xfId="1" applyNumberFormat="1" applyBorder="1" applyAlignment="1">
      <alignment horizontal="center" vertical="center"/>
    </xf>
    <xf numFmtId="167" fontId="4" fillId="0" borderId="29" xfId="1" applyNumberFormat="1" applyBorder="1" applyAlignment="1">
      <alignment horizontal="center" vertical="center"/>
    </xf>
    <xf numFmtId="168" fontId="7" fillId="0" borderId="12" xfId="1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43" fontId="12" fillId="0" borderId="1" xfId="4" applyFont="1" applyBorder="1" applyAlignment="1">
      <alignment vertical="center"/>
    </xf>
    <xf numFmtId="43" fontId="11" fillId="8" borderId="1" xfId="4" applyFont="1" applyFill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" xfId="0" quotePrefix="1" applyFont="1" applyBorder="1" applyAlignment="1">
      <alignment horizontal="center" vertical="center"/>
    </xf>
    <xf numFmtId="43" fontId="12" fillId="0" borderId="1" xfId="4" applyFont="1" applyFill="1" applyBorder="1" applyAlignment="1">
      <alignment vertical="center"/>
    </xf>
    <xf numFmtId="0" fontId="11" fillId="8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" fillId="6" borderId="16" xfId="1" applyFont="1" applyFill="1" applyBorder="1" applyAlignment="1">
      <alignment horizontal="center" vertical="center"/>
    </xf>
    <xf numFmtId="0" fontId="1" fillId="6" borderId="17" xfId="1" applyFont="1" applyFill="1" applyBorder="1" applyAlignment="1">
      <alignment horizontal="center" vertical="center"/>
    </xf>
    <xf numFmtId="0" fontId="1" fillId="6" borderId="18" xfId="1" applyFont="1" applyFill="1" applyBorder="1" applyAlignment="1">
      <alignment horizontal="center" vertical="center"/>
    </xf>
    <xf numFmtId="9" fontId="6" fillId="0" borderId="49" xfId="1" applyNumberFormat="1" applyFont="1" applyBorder="1" applyAlignment="1">
      <alignment horizontal="center" vertical="center"/>
    </xf>
    <xf numFmtId="9" fontId="6" fillId="0" borderId="50" xfId="1" applyNumberFormat="1" applyFont="1" applyBorder="1" applyAlignment="1">
      <alignment horizontal="center" vertical="center"/>
    </xf>
    <xf numFmtId="9" fontId="6" fillId="0" borderId="45" xfId="1" applyNumberFormat="1" applyFont="1" applyBorder="1" applyAlignment="1">
      <alignment horizontal="center" vertical="center"/>
    </xf>
    <xf numFmtId="9" fontId="6" fillId="0" borderId="1" xfId="1" applyNumberFormat="1" applyFont="1" applyBorder="1" applyAlignment="1">
      <alignment horizontal="center" vertical="center"/>
    </xf>
    <xf numFmtId="0" fontId="1" fillId="5" borderId="12" xfId="1" applyFont="1" applyFill="1" applyBorder="1" applyAlignment="1">
      <alignment horizontal="center" vertical="center"/>
    </xf>
    <xf numFmtId="0" fontId="1" fillId="5" borderId="1" xfId="1" applyFont="1" applyFill="1" applyBorder="1" applyAlignment="1">
      <alignment horizontal="center" vertical="center"/>
    </xf>
    <xf numFmtId="0" fontId="1" fillId="5" borderId="5" xfId="1" applyFont="1" applyFill="1" applyBorder="1" applyAlignment="1">
      <alignment horizontal="center" vertical="center"/>
    </xf>
    <xf numFmtId="0" fontId="1" fillId="5" borderId="47" xfId="1" applyFont="1" applyFill="1" applyBorder="1" applyAlignment="1">
      <alignment horizontal="center" vertical="center"/>
    </xf>
    <xf numFmtId="0" fontId="1" fillId="5" borderId="7" xfId="1" applyFont="1" applyFill="1" applyBorder="1" applyAlignment="1">
      <alignment horizontal="center" vertical="center"/>
    </xf>
    <xf numFmtId="0" fontId="1" fillId="5" borderId="8" xfId="1" applyFont="1" applyFill="1" applyBorder="1" applyAlignment="1">
      <alignment horizontal="center" vertical="center"/>
    </xf>
    <xf numFmtId="0" fontId="1" fillId="6" borderId="37" xfId="1" applyFont="1" applyFill="1" applyBorder="1" applyAlignment="1">
      <alignment horizontal="center" vertical="center"/>
    </xf>
    <xf numFmtId="0" fontId="1" fillId="6" borderId="25" xfId="1" applyFont="1" applyFill="1" applyBorder="1" applyAlignment="1">
      <alignment horizontal="center" vertical="center"/>
    </xf>
    <xf numFmtId="0" fontId="1" fillId="6" borderId="38" xfId="1" applyFont="1" applyFill="1" applyBorder="1" applyAlignment="1">
      <alignment horizontal="center" vertical="center"/>
    </xf>
    <xf numFmtId="0" fontId="1" fillId="6" borderId="37" xfId="1" applyFont="1" applyFill="1" applyBorder="1" applyAlignment="1">
      <alignment horizontal="center" vertical="center" wrapText="1"/>
    </xf>
    <xf numFmtId="0" fontId="1" fillId="6" borderId="38" xfId="1" applyFont="1" applyFill="1" applyBorder="1" applyAlignment="1">
      <alignment horizontal="center" vertical="center" wrapText="1"/>
    </xf>
    <xf numFmtId="0" fontId="1" fillId="6" borderId="25" xfId="1" applyFont="1" applyFill="1" applyBorder="1" applyAlignment="1">
      <alignment horizontal="center" vertical="center" wrapText="1"/>
    </xf>
  </cellXfs>
  <cellStyles count="5">
    <cellStyle name="Normal" xfId="0" builtinId="0"/>
    <cellStyle name="Normal 9" xfId="1" xr:uid="{F51E8485-9C11-4B8C-ABA8-C331E5D807E1}"/>
    <cellStyle name="Porcentagem 3" xfId="2" xr:uid="{72AF5EC4-94D1-4CD6-9A32-04FB8ED7693E}"/>
    <cellStyle name="Vírgula" xfId="4" builtinId="3"/>
    <cellStyle name="Vírgula 6" xfId="3" xr:uid="{4600DD5C-0DB8-4664-931E-F4F49B579532}"/>
  </cellStyles>
  <dxfs count="124"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  <dxf>
      <font>
        <color theme="9" tint="0.59996337778862885"/>
      </font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006600"/>
      <color rgb="FFFFFF99"/>
      <color rgb="FFFFFFCC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5EBA3-8A6D-4680-889F-9B9A275D99AE}">
  <sheetPr>
    <tabColor rgb="FF7030A0"/>
    <pageSetUpPr fitToPage="1"/>
  </sheetPr>
  <dimension ref="C2:E17"/>
  <sheetViews>
    <sheetView tabSelected="1" workbookViewId="0">
      <selection activeCell="H11" sqref="H11"/>
    </sheetView>
  </sheetViews>
  <sheetFormatPr defaultRowHeight="13.8" x14ac:dyDescent="0.3"/>
  <cols>
    <col min="1" max="2" width="1.21875" style="144" customWidth="1"/>
    <col min="3" max="3" width="43.109375" style="144" customWidth="1"/>
    <col min="4" max="4" width="12.77734375" style="144" customWidth="1"/>
    <col min="5" max="5" width="20" style="144" customWidth="1"/>
    <col min="6" max="16384" width="8.88671875" style="144"/>
  </cols>
  <sheetData>
    <row r="2" spans="3:5" ht="46.8" customHeight="1" x14ac:dyDescent="0.3">
      <c r="C2" s="151" t="s">
        <v>328</v>
      </c>
      <c r="D2" s="151"/>
      <c r="E2" s="151"/>
    </row>
    <row r="3" spans="3:5" x14ac:dyDescent="0.3">
      <c r="C3" s="152" t="s">
        <v>313</v>
      </c>
      <c r="D3" s="154" t="s">
        <v>329</v>
      </c>
      <c r="E3" s="152" t="s">
        <v>314</v>
      </c>
    </row>
    <row r="4" spans="3:5" x14ac:dyDescent="0.3">
      <c r="C4" s="153"/>
      <c r="D4" s="155"/>
      <c r="E4" s="153"/>
    </row>
    <row r="5" spans="3:5" x14ac:dyDescent="0.3">
      <c r="C5" s="147" t="s">
        <v>315</v>
      </c>
      <c r="D5" s="148">
        <v>1</v>
      </c>
      <c r="E5" s="149">
        <v>1104289.33</v>
      </c>
    </row>
    <row r="6" spans="3:5" x14ac:dyDescent="0.3">
      <c r="C6" s="147" t="s">
        <v>316</v>
      </c>
      <c r="D6" s="148">
        <v>1</v>
      </c>
      <c r="E6" s="149">
        <v>4813842.71</v>
      </c>
    </row>
    <row r="7" spans="3:5" x14ac:dyDescent="0.3">
      <c r="C7" s="147" t="s">
        <v>317</v>
      </c>
      <c r="D7" s="148">
        <v>1</v>
      </c>
      <c r="E7" s="149">
        <v>321469.65999999997</v>
      </c>
    </row>
    <row r="8" spans="3:5" x14ac:dyDescent="0.3">
      <c r="C8" s="147" t="s">
        <v>318</v>
      </c>
      <c r="D8" s="148">
        <v>1</v>
      </c>
      <c r="E8" s="149">
        <v>129366.49</v>
      </c>
    </row>
    <row r="9" spans="3:5" x14ac:dyDescent="0.3">
      <c r="C9" s="147" t="s">
        <v>319</v>
      </c>
      <c r="D9" s="148">
        <v>1</v>
      </c>
      <c r="E9" s="149">
        <v>129366.49</v>
      </c>
    </row>
    <row r="10" spans="3:5" x14ac:dyDescent="0.3">
      <c r="C10" s="147" t="s">
        <v>325</v>
      </c>
      <c r="D10" s="148">
        <v>1</v>
      </c>
      <c r="E10" s="149">
        <v>129366.49</v>
      </c>
    </row>
    <row r="11" spans="3:5" x14ac:dyDescent="0.3">
      <c r="C11" s="147" t="s">
        <v>320</v>
      </c>
      <c r="D11" s="148">
        <v>1</v>
      </c>
      <c r="E11" s="149">
        <v>905565.5</v>
      </c>
    </row>
    <row r="12" spans="3:5" x14ac:dyDescent="0.3">
      <c r="C12" s="147" t="s">
        <v>321</v>
      </c>
      <c r="D12" s="148">
        <v>1</v>
      </c>
      <c r="E12" s="149">
        <v>290762.46999999997</v>
      </c>
    </row>
    <row r="13" spans="3:5" x14ac:dyDescent="0.3">
      <c r="C13" s="147" t="s">
        <v>322</v>
      </c>
      <c r="D13" s="148">
        <v>1</v>
      </c>
      <c r="E13" s="149">
        <v>611430.69999999995</v>
      </c>
    </row>
    <row r="14" spans="3:5" x14ac:dyDescent="0.3">
      <c r="C14" s="147" t="s">
        <v>323</v>
      </c>
      <c r="D14" s="148">
        <v>1</v>
      </c>
      <c r="E14" s="145">
        <v>770000</v>
      </c>
    </row>
    <row r="15" spans="3:5" x14ac:dyDescent="0.3">
      <c r="C15" s="147" t="s">
        <v>326</v>
      </c>
      <c r="D15" s="148">
        <v>1</v>
      </c>
      <c r="E15" s="149">
        <v>232647.64</v>
      </c>
    </row>
    <row r="16" spans="3:5" x14ac:dyDescent="0.3">
      <c r="C16" s="147" t="s">
        <v>327</v>
      </c>
      <c r="D16" s="148">
        <v>1</v>
      </c>
      <c r="E16" s="149">
        <v>185382.44</v>
      </c>
    </row>
    <row r="17" spans="3:5" x14ac:dyDescent="0.3">
      <c r="C17" s="150" t="s">
        <v>324</v>
      </c>
      <c r="D17" s="150"/>
      <c r="E17" s="146">
        <f>SUM(E5:E16)</f>
        <v>9623489.9199999999</v>
      </c>
    </row>
  </sheetData>
  <mergeCells count="5">
    <mergeCell ref="C2:E2"/>
    <mergeCell ref="C3:C4"/>
    <mergeCell ref="D3:D4"/>
    <mergeCell ref="E3:E4"/>
    <mergeCell ref="C17:D17"/>
  </mergeCells>
  <pageMargins left="0.25" right="0.25" top="0.75" bottom="0.75" header="0.3" footer="0.3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93457-8A43-4279-B805-D9014FF51721}">
  <sheetPr>
    <outlinePr summaryBelow="0" summaryRight="0"/>
  </sheetPr>
  <dimension ref="A1:AV183"/>
  <sheetViews>
    <sheetView showGridLines="0" zoomScale="80" zoomScaleNormal="80" zoomScaleSheetLayoutView="85" workbookViewId="0">
      <pane xSplit="5" ySplit="15" topLeftCell="F28" activePane="bottomRight" state="frozen"/>
      <selection pane="topRight" activeCell="F1" sqref="F1"/>
      <selection pane="bottomLeft" activeCell="A9" sqref="A9"/>
      <selection pane="bottomRight" activeCell="B37" sqref="B37"/>
    </sheetView>
  </sheetViews>
  <sheetFormatPr defaultColWidth="9.109375" defaultRowHeight="13.8" outlineLevelRow="1" x14ac:dyDescent="0.3"/>
  <cols>
    <col min="1" max="1" width="6.5546875" style="2" bestFit="1" customWidth="1"/>
    <col min="2" max="2" width="80.6640625" style="7" customWidth="1"/>
    <col min="3" max="3" width="14.33203125" style="7" bestFit="1" customWidth="1"/>
    <col min="4" max="4" width="7.109375" style="7" bestFit="1" customWidth="1"/>
    <col min="5" max="5" width="8.6640625" style="7" bestFit="1" customWidth="1"/>
    <col min="6" max="17" width="3.6640625" style="3" customWidth="1"/>
    <col min="18" max="43" width="7.44140625" style="3" bestFit="1" customWidth="1"/>
    <col min="44" max="44" width="19.109375" style="3" bestFit="1" customWidth="1"/>
    <col min="45" max="46" width="9.33203125" style="3" customWidth="1"/>
    <col min="47" max="47" width="8.5546875" style="3" bestFit="1" customWidth="1"/>
    <col min="48" max="48" width="3.88671875" style="3" bestFit="1" customWidth="1"/>
    <col min="49" max="16384" width="9.109375" style="3"/>
  </cols>
  <sheetData>
    <row r="1" spans="1:48" x14ac:dyDescent="0.3">
      <c r="A1" s="86" t="s">
        <v>302</v>
      </c>
      <c r="B1" s="86"/>
      <c r="C1" s="1" t="s">
        <v>311</v>
      </c>
      <c r="D1" s="1" t="s">
        <v>312</v>
      </c>
      <c r="E1" s="2"/>
    </row>
    <row r="2" spans="1:48" x14ac:dyDescent="0.3">
      <c r="A2" s="4" t="s">
        <v>293</v>
      </c>
      <c r="B2" s="5" t="s">
        <v>190</v>
      </c>
      <c r="C2" s="6">
        <v>1</v>
      </c>
      <c r="D2" s="87"/>
    </row>
    <row r="3" spans="1:48" x14ac:dyDescent="0.3">
      <c r="A3" s="159" t="s">
        <v>120</v>
      </c>
      <c r="B3" s="8" t="s">
        <v>189</v>
      </c>
      <c r="C3" s="6">
        <v>0.6</v>
      </c>
      <c r="D3" s="87"/>
    </row>
    <row r="4" spans="1:48" x14ac:dyDescent="0.3">
      <c r="A4" s="160"/>
      <c r="B4" s="90" t="s">
        <v>308</v>
      </c>
      <c r="C4" s="11">
        <v>0.2</v>
      </c>
      <c r="D4" s="88">
        <f>$AF$15</f>
        <v>15</v>
      </c>
    </row>
    <row r="5" spans="1:48" x14ac:dyDescent="0.3">
      <c r="A5" s="161"/>
      <c r="B5" s="5" t="s">
        <v>309</v>
      </c>
      <c r="C5" s="9">
        <v>0.2</v>
      </c>
      <c r="D5" s="89">
        <f>$AN$15</f>
        <v>23</v>
      </c>
    </row>
    <row r="6" spans="1:48" x14ac:dyDescent="0.3">
      <c r="A6" s="162" t="s">
        <v>122</v>
      </c>
      <c r="B6" s="8" t="s">
        <v>189</v>
      </c>
      <c r="C6" s="6">
        <v>0.25</v>
      </c>
      <c r="D6" s="87"/>
    </row>
    <row r="7" spans="1:48" ht="14.4" x14ac:dyDescent="0.3">
      <c r="A7" s="162"/>
      <c r="B7" s="90" t="s">
        <v>308</v>
      </c>
      <c r="C7" s="11">
        <v>0.25</v>
      </c>
      <c r="D7" s="88">
        <f>$AF$15</f>
        <v>15</v>
      </c>
      <c r="F7"/>
      <c r="G7"/>
      <c r="H7"/>
      <c r="I7"/>
      <c r="J7"/>
      <c r="K7"/>
      <c r="L7"/>
      <c r="M7"/>
      <c r="N7"/>
      <c r="O7"/>
      <c r="P7"/>
      <c r="Q7"/>
      <c r="R7" s="12"/>
    </row>
    <row r="8" spans="1:48" x14ac:dyDescent="0.3">
      <c r="A8" s="162"/>
      <c r="B8" s="10" t="s">
        <v>309</v>
      </c>
      <c r="C8" s="11">
        <v>0.25</v>
      </c>
      <c r="D8" s="88">
        <f>$AN$15</f>
        <v>23</v>
      </c>
    </row>
    <row r="9" spans="1:48" ht="14.4" x14ac:dyDescent="0.3">
      <c r="A9" s="162"/>
      <c r="B9" s="5" t="s">
        <v>310</v>
      </c>
      <c r="C9" s="9">
        <v>0.25</v>
      </c>
      <c r="D9" s="89">
        <f>$AU$15</f>
        <v>30</v>
      </c>
      <c r="F9" s="13" t="s">
        <v>303</v>
      </c>
      <c r="G9" s="14"/>
      <c r="H9" s="14"/>
      <c r="I9" s="14"/>
      <c r="J9" s="14"/>
      <c r="K9" s="14"/>
      <c r="L9" s="14"/>
      <c r="M9" s="14"/>
      <c r="N9" s="14"/>
      <c r="O9" s="14"/>
      <c r="P9" s="14"/>
      <c r="Q9" s="15"/>
      <c r="R9" s="143">
        <f t="shared" ref="R9:AU9" si="0">SUM(R16:R182)</f>
        <v>11</v>
      </c>
      <c r="S9" s="143">
        <f t="shared" si="0"/>
        <v>2</v>
      </c>
      <c r="T9" s="143">
        <f t="shared" si="0"/>
        <v>7.9499999999999975</v>
      </c>
      <c r="U9" s="143">
        <f t="shared" si="0"/>
        <v>12.749999999999998</v>
      </c>
      <c r="V9" s="143">
        <f t="shared" si="0"/>
        <v>11.25</v>
      </c>
      <c r="W9" s="143">
        <f t="shared" si="0"/>
        <v>0</v>
      </c>
      <c r="X9" s="143">
        <f t="shared" si="0"/>
        <v>4.25</v>
      </c>
      <c r="Y9" s="143">
        <f t="shared" si="0"/>
        <v>0</v>
      </c>
      <c r="Z9" s="143">
        <f t="shared" si="0"/>
        <v>0</v>
      </c>
      <c r="AA9" s="143">
        <f t="shared" si="0"/>
        <v>3</v>
      </c>
      <c r="AB9" s="143">
        <f t="shared" si="0"/>
        <v>0</v>
      </c>
      <c r="AC9" s="143">
        <f t="shared" si="0"/>
        <v>3</v>
      </c>
      <c r="AD9" s="143">
        <f t="shared" si="0"/>
        <v>1</v>
      </c>
      <c r="AE9" s="143">
        <f t="shared" si="0"/>
        <v>0</v>
      </c>
      <c r="AF9" s="143">
        <f t="shared" si="0"/>
        <v>15.400000000000004</v>
      </c>
      <c r="AG9" s="143">
        <f t="shared" si="0"/>
        <v>2.5</v>
      </c>
      <c r="AH9" s="143">
        <f t="shared" si="0"/>
        <v>0</v>
      </c>
      <c r="AI9" s="143">
        <f t="shared" si="0"/>
        <v>0</v>
      </c>
      <c r="AJ9" s="143">
        <f t="shared" si="0"/>
        <v>0</v>
      </c>
      <c r="AK9" s="143">
        <f t="shared" si="0"/>
        <v>0</v>
      </c>
      <c r="AL9" s="143">
        <f t="shared" si="0"/>
        <v>0</v>
      </c>
      <c r="AM9" s="143">
        <f t="shared" si="0"/>
        <v>0</v>
      </c>
      <c r="AN9" s="143">
        <f t="shared" si="0"/>
        <v>15.400000000000004</v>
      </c>
      <c r="AO9" s="143">
        <f t="shared" si="0"/>
        <v>0.5</v>
      </c>
      <c r="AP9" s="143">
        <f t="shared" si="0"/>
        <v>0</v>
      </c>
      <c r="AQ9" s="143">
        <f t="shared" si="0"/>
        <v>0</v>
      </c>
      <c r="AR9" s="143">
        <f t="shared" si="0"/>
        <v>0</v>
      </c>
      <c r="AS9" s="143">
        <f t="shared" si="0"/>
        <v>0.5</v>
      </c>
      <c r="AT9" s="143">
        <f t="shared" si="0"/>
        <v>0</v>
      </c>
      <c r="AU9" s="143">
        <f t="shared" si="0"/>
        <v>14.5</v>
      </c>
      <c r="AV9" s="16" t="str">
        <f>IF(D13=SUM($R$9:$AU$9),"OK","CORRIGIR")</f>
        <v>OK</v>
      </c>
    </row>
    <row r="10" spans="1:48" ht="14.4" outlineLevel="1" x14ac:dyDescent="0.3">
      <c r="A10" s="162" t="s">
        <v>121</v>
      </c>
      <c r="B10" s="8" t="s">
        <v>189</v>
      </c>
      <c r="C10" s="6">
        <v>0.5</v>
      </c>
      <c r="D10" s="87"/>
      <c r="E10" s="17"/>
      <c r="F10" s="13" t="s">
        <v>304</v>
      </c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5"/>
      <c r="R10" s="18">
        <f t="shared" ref="R10:AU10" si="1">R9/$D$13</f>
        <v>0.10476190476190476</v>
      </c>
      <c r="S10" s="18">
        <f t="shared" si="1"/>
        <v>1.9047619047619049E-2</v>
      </c>
      <c r="T10" s="18">
        <f t="shared" si="1"/>
        <v>7.5714285714285692E-2</v>
      </c>
      <c r="U10" s="18">
        <f t="shared" si="1"/>
        <v>0.12142857142857141</v>
      </c>
      <c r="V10" s="18">
        <f t="shared" si="1"/>
        <v>0.10714285714285714</v>
      </c>
      <c r="W10" s="18">
        <f t="shared" si="1"/>
        <v>0</v>
      </c>
      <c r="X10" s="18">
        <f t="shared" si="1"/>
        <v>4.0476190476190478E-2</v>
      </c>
      <c r="Y10" s="18">
        <f t="shared" si="1"/>
        <v>0</v>
      </c>
      <c r="Z10" s="18">
        <f t="shared" si="1"/>
        <v>0</v>
      </c>
      <c r="AA10" s="18">
        <f t="shared" si="1"/>
        <v>2.8571428571428571E-2</v>
      </c>
      <c r="AB10" s="18">
        <f t="shared" si="1"/>
        <v>0</v>
      </c>
      <c r="AC10" s="18">
        <f t="shared" si="1"/>
        <v>2.8571428571428571E-2</v>
      </c>
      <c r="AD10" s="18">
        <f t="shared" si="1"/>
        <v>9.5238095238095247E-3</v>
      </c>
      <c r="AE10" s="18">
        <f t="shared" si="1"/>
        <v>0</v>
      </c>
      <c r="AF10" s="18">
        <f t="shared" si="1"/>
        <v>0.1466666666666667</v>
      </c>
      <c r="AG10" s="18">
        <f t="shared" si="1"/>
        <v>2.3809523809523808E-2</v>
      </c>
      <c r="AH10" s="18">
        <f t="shared" si="1"/>
        <v>0</v>
      </c>
      <c r="AI10" s="18">
        <f t="shared" si="1"/>
        <v>0</v>
      </c>
      <c r="AJ10" s="18">
        <f t="shared" si="1"/>
        <v>0</v>
      </c>
      <c r="AK10" s="18">
        <f t="shared" si="1"/>
        <v>0</v>
      </c>
      <c r="AL10" s="18">
        <f t="shared" si="1"/>
        <v>0</v>
      </c>
      <c r="AM10" s="18">
        <f t="shared" si="1"/>
        <v>0</v>
      </c>
      <c r="AN10" s="18">
        <f t="shared" si="1"/>
        <v>0.1466666666666667</v>
      </c>
      <c r="AO10" s="18">
        <f t="shared" si="1"/>
        <v>4.7619047619047623E-3</v>
      </c>
      <c r="AP10" s="18">
        <f t="shared" si="1"/>
        <v>0</v>
      </c>
      <c r="AQ10" s="18">
        <f t="shared" si="1"/>
        <v>0</v>
      </c>
      <c r="AR10" s="18">
        <f t="shared" si="1"/>
        <v>0</v>
      </c>
      <c r="AS10" s="18">
        <f t="shared" si="1"/>
        <v>4.7619047619047623E-3</v>
      </c>
      <c r="AT10" s="18">
        <f t="shared" si="1"/>
        <v>0</v>
      </c>
      <c r="AU10" s="18">
        <f t="shared" si="1"/>
        <v>0.1380952380952381</v>
      </c>
    </row>
    <row r="11" spans="1:48" ht="14.4" outlineLevel="1" x14ac:dyDescent="0.3">
      <c r="A11" s="162"/>
      <c r="B11" s="5" t="s">
        <v>310</v>
      </c>
      <c r="C11" s="9">
        <v>0.5</v>
      </c>
      <c r="D11" s="89">
        <f>$AU$15</f>
        <v>30</v>
      </c>
      <c r="E11" s="19"/>
      <c r="F11" s="13" t="s">
        <v>305</v>
      </c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5"/>
      <c r="R11" s="20">
        <f>R10</f>
        <v>0.10476190476190476</v>
      </c>
      <c r="S11" s="20">
        <f t="shared" ref="S11:AU11" si="2">S10+R11</f>
        <v>0.12380952380952381</v>
      </c>
      <c r="T11" s="20">
        <f t="shared" si="2"/>
        <v>0.19952380952380949</v>
      </c>
      <c r="U11" s="20">
        <f t="shared" si="2"/>
        <v>0.32095238095238088</v>
      </c>
      <c r="V11" s="20">
        <f t="shared" si="2"/>
        <v>0.42809523809523803</v>
      </c>
      <c r="W11" s="20">
        <f t="shared" si="2"/>
        <v>0.42809523809523803</v>
      </c>
      <c r="X11" s="20">
        <f t="shared" si="2"/>
        <v>0.46857142857142853</v>
      </c>
      <c r="Y11" s="20">
        <f t="shared" si="2"/>
        <v>0.46857142857142853</v>
      </c>
      <c r="Z11" s="20">
        <f t="shared" si="2"/>
        <v>0.46857142857142853</v>
      </c>
      <c r="AA11" s="20">
        <f t="shared" si="2"/>
        <v>0.49714285714285711</v>
      </c>
      <c r="AB11" s="20">
        <f t="shared" si="2"/>
        <v>0.49714285714285711</v>
      </c>
      <c r="AC11" s="20">
        <f t="shared" si="2"/>
        <v>0.52571428571428569</v>
      </c>
      <c r="AD11" s="20">
        <f t="shared" si="2"/>
        <v>0.53523809523809518</v>
      </c>
      <c r="AE11" s="20">
        <f t="shared" si="2"/>
        <v>0.53523809523809518</v>
      </c>
      <c r="AF11" s="20">
        <f t="shared" si="2"/>
        <v>0.6819047619047619</v>
      </c>
      <c r="AG11" s="20">
        <f t="shared" si="2"/>
        <v>0.70571428571428574</v>
      </c>
      <c r="AH11" s="20">
        <f t="shared" si="2"/>
        <v>0.70571428571428574</v>
      </c>
      <c r="AI11" s="20">
        <f t="shared" si="2"/>
        <v>0.70571428571428574</v>
      </c>
      <c r="AJ11" s="20">
        <f t="shared" si="2"/>
        <v>0.70571428571428574</v>
      </c>
      <c r="AK11" s="20">
        <f t="shared" si="2"/>
        <v>0.70571428571428574</v>
      </c>
      <c r="AL11" s="20">
        <f t="shared" si="2"/>
        <v>0.70571428571428574</v>
      </c>
      <c r="AM11" s="20">
        <f t="shared" si="2"/>
        <v>0.70571428571428574</v>
      </c>
      <c r="AN11" s="20">
        <f t="shared" si="2"/>
        <v>0.85238095238095246</v>
      </c>
      <c r="AO11" s="20">
        <f t="shared" si="2"/>
        <v>0.85714285714285721</v>
      </c>
      <c r="AP11" s="20">
        <f t="shared" si="2"/>
        <v>0.85714285714285721</v>
      </c>
      <c r="AQ11" s="20">
        <f t="shared" si="2"/>
        <v>0.85714285714285721</v>
      </c>
      <c r="AR11" s="20">
        <f t="shared" si="2"/>
        <v>0.85714285714285721</v>
      </c>
      <c r="AS11" s="20">
        <f t="shared" si="2"/>
        <v>0.86190476190476195</v>
      </c>
      <c r="AT11" s="20">
        <f t="shared" si="2"/>
        <v>0.86190476190476195</v>
      </c>
      <c r="AU11" s="20">
        <f t="shared" si="2"/>
        <v>1</v>
      </c>
    </row>
    <row r="12" spans="1:48" ht="5.0999999999999996" customHeight="1" thickBot="1" x14ac:dyDescent="0.35">
      <c r="A12" s="21"/>
      <c r="B12" s="17"/>
      <c r="C12" s="22"/>
      <c r="D12" s="22"/>
      <c r="E12" s="17"/>
      <c r="F12" s="23"/>
      <c r="G12" s="24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</row>
    <row r="13" spans="1:48" ht="15" thickBot="1" x14ac:dyDescent="0.35">
      <c r="A13" s="21"/>
      <c r="B13" s="25" t="s">
        <v>145</v>
      </c>
      <c r="C13" s="26" t="s">
        <v>112</v>
      </c>
      <c r="D13" s="117">
        <f>SUBTOTAL(9,D16:D182)</f>
        <v>105</v>
      </c>
      <c r="E13" s="21"/>
      <c r="F13" s="23"/>
      <c r="G13" s="24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156" t="s">
        <v>139</v>
      </c>
      <c r="S13" s="157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8"/>
    </row>
    <row r="14" spans="1:48" s="33" customFormat="1" ht="15" thickBot="1" x14ac:dyDescent="0.35">
      <c r="A14" s="27"/>
      <c r="B14" s="28"/>
      <c r="C14" s="29"/>
      <c r="D14" s="30"/>
      <c r="E14" s="28"/>
      <c r="F14" s="169" t="s">
        <v>138</v>
      </c>
      <c r="G14" s="171"/>
      <c r="H14" s="171"/>
      <c r="I14" s="171"/>
      <c r="J14" s="171"/>
      <c r="K14" s="171"/>
      <c r="L14" s="171"/>
      <c r="M14" s="171"/>
      <c r="N14" s="171"/>
      <c r="O14" s="171"/>
      <c r="P14" s="171"/>
      <c r="Q14" s="170"/>
      <c r="R14" s="169" t="s">
        <v>113</v>
      </c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0"/>
      <c r="AD14" s="172" t="s">
        <v>114</v>
      </c>
      <c r="AE14" s="173"/>
      <c r="AF14" s="174"/>
      <c r="AG14" s="169" t="s">
        <v>115</v>
      </c>
      <c r="AH14" s="171"/>
      <c r="AI14" s="171"/>
      <c r="AJ14" s="171"/>
      <c r="AK14" s="170"/>
      <c r="AL14" s="172" t="s">
        <v>116</v>
      </c>
      <c r="AM14" s="173"/>
      <c r="AN14" s="174"/>
      <c r="AO14" s="172" t="s">
        <v>306</v>
      </c>
      <c r="AP14" s="173"/>
      <c r="AQ14" s="174"/>
      <c r="AR14" s="31" t="s">
        <v>117</v>
      </c>
      <c r="AS14" s="169" t="s">
        <v>118</v>
      </c>
      <c r="AT14" s="170"/>
      <c r="AU14" s="32" t="s">
        <v>119</v>
      </c>
    </row>
    <row r="15" spans="1:48" ht="15" thickBot="1" x14ac:dyDescent="0.35">
      <c r="A15" s="34" t="s">
        <v>3</v>
      </c>
      <c r="B15" s="35" t="s">
        <v>14</v>
      </c>
      <c r="C15" s="36" t="s">
        <v>165</v>
      </c>
      <c r="D15" s="36" t="s">
        <v>166</v>
      </c>
      <c r="E15" s="37" t="s">
        <v>307</v>
      </c>
      <c r="F15" s="38">
        <v>1</v>
      </c>
      <c r="G15" s="39">
        <v>2</v>
      </c>
      <c r="H15" s="39">
        <v>3</v>
      </c>
      <c r="I15" s="39">
        <v>4</v>
      </c>
      <c r="J15" s="39">
        <v>5</v>
      </c>
      <c r="K15" s="38">
        <v>6</v>
      </c>
      <c r="L15" s="38">
        <v>7</v>
      </c>
      <c r="M15" s="38">
        <v>8</v>
      </c>
      <c r="N15" s="38">
        <v>9</v>
      </c>
      <c r="O15" s="38">
        <v>10</v>
      </c>
      <c r="P15" s="38">
        <v>11</v>
      </c>
      <c r="Q15" s="40">
        <v>12</v>
      </c>
      <c r="R15" s="41">
        <v>1</v>
      </c>
      <c r="S15" s="39">
        <v>2</v>
      </c>
      <c r="T15" s="39">
        <v>3</v>
      </c>
      <c r="U15" s="39">
        <v>4</v>
      </c>
      <c r="V15" s="39">
        <v>5</v>
      </c>
      <c r="W15" s="39">
        <v>6</v>
      </c>
      <c r="X15" s="39">
        <v>7</v>
      </c>
      <c r="Y15" s="39">
        <v>8</v>
      </c>
      <c r="Z15" s="39">
        <v>9</v>
      </c>
      <c r="AA15" s="39">
        <v>10</v>
      </c>
      <c r="AB15" s="39">
        <v>11</v>
      </c>
      <c r="AC15" s="39">
        <v>12</v>
      </c>
      <c r="AD15" s="39">
        <v>13</v>
      </c>
      <c r="AE15" s="39">
        <v>14</v>
      </c>
      <c r="AF15" s="39">
        <v>15</v>
      </c>
      <c r="AG15" s="39">
        <v>16</v>
      </c>
      <c r="AH15" s="39">
        <v>17</v>
      </c>
      <c r="AI15" s="39">
        <v>18</v>
      </c>
      <c r="AJ15" s="39">
        <v>19</v>
      </c>
      <c r="AK15" s="39">
        <v>20</v>
      </c>
      <c r="AL15" s="39">
        <v>21</v>
      </c>
      <c r="AM15" s="39">
        <v>22</v>
      </c>
      <c r="AN15" s="39">
        <v>23</v>
      </c>
      <c r="AO15" s="39">
        <v>24</v>
      </c>
      <c r="AP15" s="39">
        <v>25</v>
      </c>
      <c r="AQ15" s="39">
        <v>26</v>
      </c>
      <c r="AR15" s="39">
        <v>27</v>
      </c>
      <c r="AS15" s="39">
        <v>28</v>
      </c>
      <c r="AT15" s="39">
        <v>29</v>
      </c>
      <c r="AU15" s="40">
        <v>30</v>
      </c>
    </row>
    <row r="16" spans="1:48" s="33" customFormat="1" ht="14.4" x14ac:dyDescent="0.3">
      <c r="A16" s="42">
        <v>1</v>
      </c>
      <c r="B16" s="43" t="s">
        <v>137</v>
      </c>
      <c r="C16" s="44">
        <f>D16/$D$13</f>
        <v>0.17142857142857143</v>
      </c>
      <c r="D16" s="114">
        <f>SUBTOTAL(9,D17:D38)</f>
        <v>18</v>
      </c>
      <c r="E16" s="46"/>
      <c r="F16" s="45"/>
      <c r="G16" s="47"/>
      <c r="H16" s="45"/>
      <c r="I16" s="47"/>
      <c r="J16" s="45"/>
      <c r="K16" s="47"/>
      <c r="L16" s="45"/>
      <c r="M16" s="47"/>
      <c r="N16" s="45"/>
      <c r="O16" s="47"/>
      <c r="P16" s="45"/>
      <c r="Q16" s="48"/>
      <c r="R16" s="49"/>
      <c r="S16" s="50"/>
      <c r="T16" s="49"/>
      <c r="U16" s="50"/>
      <c r="V16" s="49"/>
      <c r="W16" s="50"/>
      <c r="X16" s="49"/>
      <c r="Y16" s="50"/>
      <c r="Z16" s="49"/>
      <c r="AA16" s="50"/>
      <c r="AB16" s="49"/>
      <c r="AC16" s="50"/>
      <c r="AD16" s="49"/>
      <c r="AE16" s="50"/>
      <c r="AF16" s="49"/>
      <c r="AG16" s="50"/>
      <c r="AH16" s="49"/>
      <c r="AI16" s="50"/>
      <c r="AJ16" s="49"/>
      <c r="AK16" s="50"/>
      <c r="AL16" s="49"/>
      <c r="AM16" s="50"/>
      <c r="AN16" s="49"/>
      <c r="AO16" s="50"/>
      <c r="AP16" s="49"/>
      <c r="AQ16" s="50"/>
      <c r="AR16" s="49"/>
      <c r="AS16" s="50"/>
      <c r="AT16" s="49"/>
      <c r="AU16" s="51"/>
    </row>
    <row r="17" spans="1:48" s="33" customFormat="1" ht="14.4" x14ac:dyDescent="0.3">
      <c r="A17" s="52" t="s">
        <v>76</v>
      </c>
      <c r="B17" s="53" t="s">
        <v>5</v>
      </c>
      <c r="C17" s="54">
        <f t="shared" ref="C17:C80" si="3">D17/$D$13</f>
        <v>6.6666666666666666E-2</v>
      </c>
      <c r="D17" s="115">
        <f>SUBTOTAL(9,D18:D24)</f>
        <v>7</v>
      </c>
      <c r="E17" s="55"/>
      <c r="F17" s="56"/>
      <c r="G17" s="57"/>
      <c r="H17" s="56"/>
      <c r="I17" s="57"/>
      <c r="J17" s="56"/>
      <c r="K17" s="57"/>
      <c r="L17" s="56"/>
      <c r="M17" s="57"/>
      <c r="N17" s="56"/>
      <c r="O17" s="57"/>
      <c r="P17" s="56"/>
      <c r="Q17" s="58"/>
      <c r="R17" s="59"/>
      <c r="S17" s="60"/>
      <c r="T17" s="59"/>
      <c r="U17" s="60"/>
      <c r="V17" s="59"/>
      <c r="W17" s="60"/>
      <c r="X17" s="59"/>
      <c r="Y17" s="60"/>
      <c r="Z17" s="59"/>
      <c r="AA17" s="60"/>
      <c r="AB17" s="59"/>
      <c r="AC17" s="60"/>
      <c r="AD17" s="59"/>
      <c r="AE17" s="60"/>
      <c r="AF17" s="59"/>
      <c r="AG17" s="60"/>
      <c r="AH17" s="59"/>
      <c r="AI17" s="60"/>
      <c r="AJ17" s="59"/>
      <c r="AK17" s="60"/>
      <c r="AL17" s="59"/>
      <c r="AM17" s="60"/>
      <c r="AN17" s="59"/>
      <c r="AO17" s="60"/>
      <c r="AP17" s="59"/>
      <c r="AQ17" s="60"/>
      <c r="AR17" s="59"/>
      <c r="AS17" s="60"/>
      <c r="AT17" s="59"/>
      <c r="AU17" s="61"/>
    </row>
    <row r="18" spans="1:48" ht="28.8" outlineLevel="1" x14ac:dyDescent="0.3">
      <c r="A18" s="62" t="s">
        <v>192</v>
      </c>
      <c r="B18" s="63" t="s">
        <v>146</v>
      </c>
      <c r="C18" s="64">
        <f t="shared" si="3"/>
        <v>9.5238095238095247E-3</v>
      </c>
      <c r="D18" s="112">
        <v>1</v>
      </c>
      <c r="E18" s="65" t="s">
        <v>293</v>
      </c>
      <c r="F18" s="66">
        <v>1</v>
      </c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118">
        <f>IF(F18=1,ROUND(_xlfn.XLOOKUP($E18,$A$2:$A$11,$C$2:$C$11,0,0)*F18*$D18,2),0)</f>
        <v>1</v>
      </c>
      <c r="S18" s="119">
        <f>IF(G18=1,ROUND(_xlfn.XLOOKUP($E18,$A$2:$A$11,$C$2:$C$11,0,0)*G18*$D18,2),0)</f>
        <v>0</v>
      </c>
      <c r="T18" s="119">
        <f>IF(H18=1,ROUND(_xlfn.XLOOKUP($E18,$A$2:$A$11,$C$2:$C$11,0,0)*H18*$D18,2),0)</f>
        <v>0</v>
      </c>
      <c r="U18" s="119">
        <f>IF(I18=1,ROUND(_xlfn.XLOOKUP($E18,$A$2:$A$11,$C$2:$C$11,0,0)*I18*$D18,2),0)</f>
        <v>0</v>
      </c>
      <c r="V18" s="119">
        <f>IF(J18=1,ROUND(_xlfn.XLOOKUP($E18,$A$2:$A$11,$C$2:$C$11,0,0)*J18*$D18,2),0)</f>
        <v>0</v>
      </c>
      <c r="W18" s="119">
        <f>IF(K18=1,ROUND(_xlfn.XLOOKUP($E18,$A$2:$A$11,$C$2:$C$11,0,0)*K18*$D18,2),0)</f>
        <v>0</v>
      </c>
      <c r="X18" s="119">
        <f>IF(L18=1,ROUND(_xlfn.XLOOKUP($E18,$A$2:$A$11,$C$2:$C$11,0,0)*L18*$D18,2),0)</f>
        <v>0</v>
      </c>
      <c r="Y18" s="119">
        <f>IF(M18=1,ROUND(_xlfn.XLOOKUP($E18,$A$2:$A$11,$C$2:$C$11,0,0)*M18*$D18,2),0)</f>
        <v>0</v>
      </c>
      <c r="Z18" s="119">
        <f>IF(N18=1,ROUND(_xlfn.XLOOKUP($E18,$A$2:$A$11,$C$2:$C$11,0,0)*N18*$D18,2),0)</f>
        <v>0</v>
      </c>
      <c r="AA18" s="119">
        <f>IF(O18=1,ROUND(_xlfn.XLOOKUP($E18,$A$2:$A$11,$C$2:$C$11,0,0)*O18*$D18,2),0)</f>
        <v>0</v>
      </c>
      <c r="AB18" s="119">
        <f>IF(P18=1,ROUND(_xlfn.XLOOKUP($E18,$A$2:$A$11,$C$2:$C$11,0,0)*P18*$D18,2),0)</f>
        <v>0</v>
      </c>
      <c r="AC18" s="119">
        <f>IF(Q18=1,ROUND(_xlfn.XLOOKUP($E18,$A$2:$A$11,$C$2:$C$11,0,0)*Q18*$D18,2),0)</f>
        <v>0</v>
      </c>
      <c r="AD18" s="120" t="str">
        <f>IF(OR(AND($E18=$A$6,$D$9=AD$15),AND($E18=$A$10,$D$11=AD$15),AND($E18=$A$3,$D$5=AD$15)),$D18-SUM($R18:AC18),IF($E18=$A$10,ROUND(_xlfn.XLOOKUP(AD$15,$D$10:$D$11,$C$10:$C$11,0,0)*$D18,2),IF($E18=$A$3,ROUND(_xlfn.XLOOKUP(AD$15,$D$3:$D$5,$C$3:$C$5,0,0)*$D18,2),IF($E18=$A$6,ROUND(_xlfn.XLOOKUP(AD$15,$D$6:$D$9,$C$6:$C$9,0,0)*$D18,2),""))))</f>
        <v/>
      </c>
      <c r="AE18" s="121" t="str">
        <f>IF(OR(AND($E18=$A$6,$D$9=AE$15),AND($E18=$A$10,$D$11=AE$15),AND($E18=$A$3,$D$5=AE$15)),$D18-SUM($R18:AD18),IF($E18=$A$10,ROUND(_xlfn.XLOOKUP(AE$15,$D$10:$D$11,$C$10:$C$11,0,0)*$D18,2),IF($E18=$A$3,ROUND(_xlfn.XLOOKUP(AE$15,$D$3:$D$5,$C$3:$C$5,0,0)*$D18,2),IF($E18=$A$6,ROUND(_xlfn.XLOOKUP(AE$15,$D$6:$D$9,$C$6:$C$9,0,0)*$D18,2),""))))</f>
        <v/>
      </c>
      <c r="AF18" s="122" t="str">
        <f>IF(OR(AND($E18=$A$6,$D$9=AF$15),AND($E18=$A$10,$D$11=AF$15),AND($E18=$A$3,$D$5=AF$15)),$D18-SUM($R18:AE18),IF($E18=$A$10,ROUND(_xlfn.XLOOKUP(AF$15,$D$10:$D$11,$C$10:$C$11,0,0)*$D18,2),IF($E18=$A$3,ROUND(_xlfn.XLOOKUP(AF$15,$D$3:$D$5,$C$3:$C$5,0,0)*$D18,2),IF($E18=$A$6,ROUND(_xlfn.XLOOKUP(AF$15,$D$6:$D$9,$C$6:$C$9,0,0)*$D18,2),""))))</f>
        <v/>
      </c>
      <c r="AG18" s="91"/>
      <c r="AH18" s="92"/>
      <c r="AI18" s="92"/>
      <c r="AJ18" s="92"/>
      <c r="AK18" s="93"/>
      <c r="AL18" s="120" t="str">
        <f>IF(OR(AND($E18=$A$6,$D$9=AL$15),AND($E18=$A$10,$D$11=AL$15),AND($E18=$A$3,$D$5=AL$15)),$D18-SUM($R18:AK18),IF($E18=$A$10,ROUND(_xlfn.XLOOKUP(AL$15,$D$10:$D$11,$C$10:$C$11,0,0)*$D18,2),IF($E18=$A$3,ROUND(_xlfn.XLOOKUP(AL$15,$D$3:$D$5,$C$3:$C$5,0,0)*$D18,2),IF($E18=$A$6,ROUND(_xlfn.XLOOKUP(AL$15,$D$6:$D$9,$C$6:$C$9,0,0)*$D18,2),""))))</f>
        <v/>
      </c>
      <c r="AM18" s="121" t="str">
        <f>IF(OR(AND($E18=$A$6,$D$9=AM$15),AND($E18=$A$10,$D$11=AM$15),AND($E18=$A$3,$D$5=AM$15)),$D18-SUM($R18:AL18),IF($E18=$A$10,ROUND(_xlfn.XLOOKUP(AM$15,$D$10:$D$11,$C$10:$C$11,0,0)*$D18,2),IF($E18=$A$3,ROUND(_xlfn.XLOOKUP(AM$15,$D$3:$D$5,$C$3:$C$5,0,0)*$D18,2),IF($E18=$A$6,ROUND(_xlfn.XLOOKUP(AM$15,$D$6:$D$9,$C$6:$C$9,0,0)*$D18,2),""))))</f>
        <v/>
      </c>
      <c r="AN18" s="122" t="str">
        <f>IF(OR(AND($E18=$A$6,$D$9=AN$15),AND($E18=$A$10,$D$11=AN$15),AND($E18=$A$3,$D$5=AN$15)),$D18-SUM($R18:AM18),IF($E18=$A$10,ROUND(_xlfn.XLOOKUP(AN$15,$D$10:$D$11,$C$10:$C$11,0,0)*$D18,2),IF($E18=$A$3,ROUND(_xlfn.XLOOKUP(AN$15,$D$3:$D$5,$C$3:$C$5,0,0)*$D18,2),IF($E18=$A$6,ROUND(_xlfn.XLOOKUP(AN$15,$D$6:$D$9,$C$6:$C$9,0,0)*$D18,2),""))))</f>
        <v/>
      </c>
      <c r="AO18" s="91"/>
      <c r="AP18" s="92"/>
      <c r="AQ18" s="93"/>
      <c r="AR18" s="92"/>
      <c r="AS18" s="91"/>
      <c r="AT18" s="93"/>
      <c r="AU18" s="130" t="str">
        <f>IF(OR(AND($E18=$A$6,$D$9=AU$15),AND($E18=$A$10,$D$11=AU$15),AND($E18=$A$3,$D$5=AU$15)),$D18-SUM($R18:AT18),IF($E18=$A$10,ROUND(_xlfn.XLOOKUP(AU$15,$D$10:$D$11,$C$10:$C$11,0,0)*$D18,2),IF($E18=$A$3,ROUND(_xlfn.XLOOKUP(AU$15,$D$3:$D$5,$C$3:$C$5,0,0)*$D18,2),IF($E18=$A$6,ROUND(_xlfn.XLOOKUP(AU$15,$D$6:$D$9,$C$6:$C$9,0,0)*$D18,2),""))))</f>
        <v/>
      </c>
      <c r="AV18" s="3" t="str">
        <f t="shared" ref="AV18:AV24" si="4">IF(SUM(R18:AU18)=D18,"","CORRIGIR")</f>
        <v/>
      </c>
    </row>
    <row r="19" spans="1:48" ht="14.4" outlineLevel="1" x14ac:dyDescent="0.3">
      <c r="A19" s="62" t="s">
        <v>193</v>
      </c>
      <c r="B19" s="63" t="s">
        <v>44</v>
      </c>
      <c r="C19" s="64">
        <f t="shared" si="3"/>
        <v>9.5238095238095247E-3</v>
      </c>
      <c r="D19" s="112">
        <v>1</v>
      </c>
      <c r="E19" s="65" t="s">
        <v>293</v>
      </c>
      <c r="F19" s="66">
        <v>1</v>
      </c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118">
        <f>IF(F19=1,ROUND(_xlfn.XLOOKUP($E19,$A$2:$A$11,$C$2:$C$11,0,0)*F19*$D19,2),0)</f>
        <v>1</v>
      </c>
      <c r="S19" s="119">
        <f>IF(G19=1,ROUND(_xlfn.XLOOKUP($E19,$A$2:$A$11,$C$2:$C$11,0,0)*G19*$D19,2),0)</f>
        <v>0</v>
      </c>
      <c r="T19" s="119">
        <f>IF(H19=1,ROUND(_xlfn.XLOOKUP($E19,$A$2:$A$11,$C$2:$C$11,0,0)*H19*$D19,2),0)</f>
        <v>0</v>
      </c>
      <c r="U19" s="119">
        <f>IF(I19=1,ROUND(_xlfn.XLOOKUP($E19,$A$2:$A$11,$C$2:$C$11,0,0)*I19*$D19,2),0)</f>
        <v>0</v>
      </c>
      <c r="V19" s="119">
        <f>IF(J19=1,ROUND(_xlfn.XLOOKUP($E19,$A$2:$A$11,$C$2:$C$11,0,0)*J19*$D19,2),0)</f>
        <v>0</v>
      </c>
      <c r="W19" s="119">
        <f>IF(K19=1,ROUND(_xlfn.XLOOKUP($E19,$A$2:$A$11,$C$2:$C$11,0,0)*K19*$D19,2),0)</f>
        <v>0</v>
      </c>
      <c r="X19" s="119">
        <f>IF(L19=1,ROUND(_xlfn.XLOOKUP($E19,$A$2:$A$11,$C$2:$C$11,0,0)*L19*$D19,2),0)</f>
        <v>0</v>
      </c>
      <c r="Y19" s="119">
        <f>IF(M19=1,ROUND(_xlfn.XLOOKUP($E19,$A$2:$A$11,$C$2:$C$11,0,0)*M19*$D19,2),0)</f>
        <v>0</v>
      </c>
      <c r="Z19" s="119">
        <f>IF(N19=1,ROUND(_xlfn.XLOOKUP($E19,$A$2:$A$11,$C$2:$C$11,0,0)*N19*$D19,2),0)</f>
        <v>0</v>
      </c>
      <c r="AA19" s="119">
        <f>IF(O19=1,ROUND(_xlfn.XLOOKUP($E19,$A$2:$A$11,$C$2:$C$11,0,0)*O19*$D19,2),0)</f>
        <v>0</v>
      </c>
      <c r="AB19" s="119">
        <f>IF(P19=1,ROUND(_xlfn.XLOOKUP($E19,$A$2:$A$11,$C$2:$C$11,0,0)*P19*$D19,2),0)</f>
        <v>0</v>
      </c>
      <c r="AC19" s="119">
        <f>IF(Q19=1,ROUND(_xlfn.XLOOKUP($E19,$A$2:$A$11,$C$2:$C$11,0,0)*Q19*$D19,2),0)</f>
        <v>0</v>
      </c>
      <c r="AD19" s="120" t="str">
        <f>IF(OR(AND($E19=$A$6,$D$9=AD$15),AND($E19=$A$10,$D$11=AD$15),AND($E19=$A$3,$D$5=AD$15)),$D19-SUM($R19:AC19),IF($E19=$A$10,ROUND(_xlfn.XLOOKUP(AD$15,$D$10:$D$11,$C$10:$C$11,0,0)*$D19,2),IF($E19=$A$3,ROUND(_xlfn.XLOOKUP(AD$15,$D$3:$D$5,$C$3:$C$5,0,0)*$D19,2),IF($E19=$A$6,ROUND(_xlfn.XLOOKUP(AD$15,$D$6:$D$9,$C$6:$C$9,0,0)*$D19,2),""))))</f>
        <v/>
      </c>
      <c r="AE19" s="121" t="str">
        <f>IF(OR(AND($E19=$A$6,$D$9=AE$15),AND($E19=$A$10,$D$11=AE$15),AND($E19=$A$3,$D$5=AE$15)),$D19-SUM($R19:AD19),IF($E19=$A$10,ROUND(_xlfn.XLOOKUP(AE$15,$D$10:$D$11,$C$10:$C$11,0,0)*$D19,2),IF($E19=$A$3,ROUND(_xlfn.XLOOKUP(AE$15,$D$3:$D$5,$C$3:$C$5,0,0)*$D19,2),IF($E19=$A$6,ROUND(_xlfn.XLOOKUP(AE$15,$D$6:$D$9,$C$6:$C$9,0,0)*$D19,2),""))))</f>
        <v/>
      </c>
      <c r="AF19" s="122" t="str">
        <f>IF(OR(AND($E19=$A$6,$D$9=AF$15),AND($E19=$A$10,$D$11=AF$15),AND($E19=$A$3,$D$5=AF$15)),$D19-SUM($R19:AE19),IF($E19=$A$10,ROUND(_xlfn.XLOOKUP(AF$15,$D$10:$D$11,$C$10:$C$11,0,0)*$D19,2),IF($E19=$A$3,ROUND(_xlfn.XLOOKUP(AF$15,$D$3:$D$5,$C$3:$C$5,0,0)*$D19,2),IF($E19=$A$6,ROUND(_xlfn.XLOOKUP(AF$15,$D$6:$D$9,$C$6:$C$9,0,0)*$D19,2),""))))</f>
        <v/>
      </c>
      <c r="AG19" s="91"/>
      <c r="AH19" s="92"/>
      <c r="AI19" s="92"/>
      <c r="AJ19" s="92"/>
      <c r="AK19" s="93"/>
      <c r="AL19" s="120" t="str">
        <f>IF(OR(AND($E19=$A$6,$D$9=AL$15),AND($E19=$A$10,$D$11=AL$15),AND($E19=$A$3,$D$5=AL$15)),$D19-SUM($R19:AK19),IF($E19=$A$10,ROUND(_xlfn.XLOOKUP(AL$15,$D$10:$D$11,$C$10:$C$11,0,0)*$D19,2),IF($E19=$A$3,ROUND(_xlfn.XLOOKUP(AL$15,$D$3:$D$5,$C$3:$C$5,0,0)*$D19,2),IF($E19=$A$6,ROUND(_xlfn.XLOOKUP(AL$15,$D$6:$D$9,$C$6:$C$9,0,0)*$D19,2),""))))</f>
        <v/>
      </c>
      <c r="AM19" s="121" t="str">
        <f>IF(OR(AND($E19=$A$6,$D$9=AM$15),AND($E19=$A$10,$D$11=AM$15),AND($E19=$A$3,$D$5=AM$15)),$D19-SUM($R19:AL19),IF($E19=$A$10,ROUND(_xlfn.XLOOKUP(AM$15,$D$10:$D$11,$C$10:$C$11,0,0)*$D19,2),IF($E19=$A$3,ROUND(_xlfn.XLOOKUP(AM$15,$D$3:$D$5,$C$3:$C$5,0,0)*$D19,2),IF($E19=$A$6,ROUND(_xlfn.XLOOKUP(AM$15,$D$6:$D$9,$C$6:$C$9,0,0)*$D19,2),""))))</f>
        <v/>
      </c>
      <c r="AN19" s="122" t="str">
        <f>IF(OR(AND($E19=$A$6,$D$9=AN$15),AND($E19=$A$10,$D$11=AN$15),AND($E19=$A$3,$D$5=AN$15)),$D19-SUM($R19:AM19),IF($E19=$A$10,ROUND(_xlfn.XLOOKUP(AN$15,$D$10:$D$11,$C$10:$C$11,0,0)*$D19,2),IF($E19=$A$3,ROUND(_xlfn.XLOOKUP(AN$15,$D$3:$D$5,$C$3:$C$5,0,0)*$D19,2),IF($E19=$A$6,ROUND(_xlfn.XLOOKUP(AN$15,$D$6:$D$9,$C$6:$C$9,0,0)*$D19,2),""))))</f>
        <v/>
      </c>
      <c r="AO19" s="91"/>
      <c r="AP19" s="92"/>
      <c r="AQ19" s="93"/>
      <c r="AR19" s="92"/>
      <c r="AS19" s="91"/>
      <c r="AT19" s="93"/>
      <c r="AU19" s="130" t="str">
        <f>IF(OR(AND($E19=$A$6,$D$9=AU$15),AND($E19=$A$10,$D$11=AU$15),AND($E19=$A$3,$D$5=AU$15)),$D19-SUM($R19:AT19),IF($E19=$A$10,ROUND(_xlfn.XLOOKUP(AU$15,$D$10:$D$11,$C$10:$C$11,0,0)*$D19,2),IF($E19=$A$3,ROUND(_xlfn.XLOOKUP(AU$15,$D$3:$D$5,$C$3:$C$5,0,0)*$D19,2),IF($E19=$A$6,ROUND(_xlfn.XLOOKUP(AU$15,$D$6:$D$9,$C$6:$C$9,0,0)*$D19,2),""))))</f>
        <v/>
      </c>
      <c r="AV19" s="3" t="str">
        <f t="shared" si="4"/>
        <v/>
      </c>
    </row>
    <row r="20" spans="1:48" ht="14.4" outlineLevel="1" x14ac:dyDescent="0.3">
      <c r="A20" s="62" t="s">
        <v>194</v>
      </c>
      <c r="B20" s="63" t="s">
        <v>45</v>
      </c>
      <c r="C20" s="64">
        <f t="shared" si="3"/>
        <v>9.5238095238095247E-3</v>
      </c>
      <c r="D20" s="112">
        <v>1</v>
      </c>
      <c r="E20" s="65" t="s">
        <v>293</v>
      </c>
      <c r="F20" s="66">
        <v>1</v>
      </c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118">
        <f>IF(F20=1,ROUND(_xlfn.XLOOKUP($E20,$A$2:$A$11,$C$2:$C$11,0,0)*F20*$D20,2),0)</f>
        <v>1</v>
      </c>
      <c r="S20" s="119">
        <f>IF(G20=1,ROUND(_xlfn.XLOOKUP($E20,$A$2:$A$11,$C$2:$C$11,0,0)*G20*$D20,2),0)</f>
        <v>0</v>
      </c>
      <c r="T20" s="119">
        <f>IF(H20=1,ROUND(_xlfn.XLOOKUP($E20,$A$2:$A$11,$C$2:$C$11,0,0)*H20*$D20,2),0)</f>
        <v>0</v>
      </c>
      <c r="U20" s="119">
        <f>IF(I20=1,ROUND(_xlfn.XLOOKUP($E20,$A$2:$A$11,$C$2:$C$11,0,0)*I20*$D20,2),0)</f>
        <v>0</v>
      </c>
      <c r="V20" s="119">
        <f>IF(J20=1,ROUND(_xlfn.XLOOKUP($E20,$A$2:$A$11,$C$2:$C$11,0,0)*J20*$D20,2),0)</f>
        <v>0</v>
      </c>
      <c r="W20" s="119">
        <f>IF(K20=1,ROUND(_xlfn.XLOOKUP($E20,$A$2:$A$11,$C$2:$C$11,0,0)*K20*$D20,2),0)</f>
        <v>0</v>
      </c>
      <c r="X20" s="119">
        <f>IF(L20=1,ROUND(_xlfn.XLOOKUP($E20,$A$2:$A$11,$C$2:$C$11,0,0)*L20*$D20,2),0)</f>
        <v>0</v>
      </c>
      <c r="Y20" s="119">
        <f>IF(M20=1,ROUND(_xlfn.XLOOKUP($E20,$A$2:$A$11,$C$2:$C$11,0,0)*M20*$D20,2),0)</f>
        <v>0</v>
      </c>
      <c r="Z20" s="119">
        <f>IF(N20=1,ROUND(_xlfn.XLOOKUP($E20,$A$2:$A$11,$C$2:$C$11,0,0)*N20*$D20,2),0)</f>
        <v>0</v>
      </c>
      <c r="AA20" s="119">
        <f>IF(O20=1,ROUND(_xlfn.XLOOKUP($E20,$A$2:$A$11,$C$2:$C$11,0,0)*O20*$D20,2),0)</f>
        <v>0</v>
      </c>
      <c r="AB20" s="119">
        <f>IF(P20=1,ROUND(_xlfn.XLOOKUP($E20,$A$2:$A$11,$C$2:$C$11,0,0)*P20*$D20,2),0)</f>
        <v>0</v>
      </c>
      <c r="AC20" s="119">
        <f>IF(Q20=1,ROUND(_xlfn.XLOOKUP($E20,$A$2:$A$11,$C$2:$C$11,0,0)*Q20*$D20,2),0)</f>
        <v>0</v>
      </c>
      <c r="AD20" s="120" t="str">
        <f>IF(OR(AND($E20=$A$6,$D$9=AD$15),AND($E20=$A$10,$D$11=AD$15),AND($E20=$A$3,$D$5=AD$15)),$D20-SUM($R20:AC20),IF($E20=$A$10,ROUND(_xlfn.XLOOKUP(AD$15,$D$10:$D$11,$C$10:$C$11,0,0)*$D20,2),IF($E20=$A$3,ROUND(_xlfn.XLOOKUP(AD$15,$D$3:$D$5,$C$3:$C$5,0,0)*$D20,2),IF($E20=$A$6,ROUND(_xlfn.XLOOKUP(AD$15,$D$6:$D$9,$C$6:$C$9,0,0)*$D20,2),""))))</f>
        <v/>
      </c>
      <c r="AE20" s="121" t="str">
        <f>IF(OR(AND($E20=$A$6,$D$9=AE$15),AND($E20=$A$10,$D$11=AE$15),AND($E20=$A$3,$D$5=AE$15)),$D20-SUM($R20:AD20),IF($E20=$A$10,ROUND(_xlfn.XLOOKUP(AE$15,$D$10:$D$11,$C$10:$C$11,0,0)*$D20,2),IF($E20=$A$3,ROUND(_xlfn.XLOOKUP(AE$15,$D$3:$D$5,$C$3:$C$5,0,0)*$D20,2),IF($E20=$A$6,ROUND(_xlfn.XLOOKUP(AE$15,$D$6:$D$9,$C$6:$C$9,0,0)*$D20,2),""))))</f>
        <v/>
      </c>
      <c r="AF20" s="122" t="str">
        <f>IF(OR(AND($E20=$A$6,$D$9=AF$15),AND($E20=$A$10,$D$11=AF$15),AND($E20=$A$3,$D$5=AF$15)),$D20-SUM($R20:AE20),IF($E20=$A$10,ROUND(_xlfn.XLOOKUP(AF$15,$D$10:$D$11,$C$10:$C$11,0,0)*$D20,2),IF($E20=$A$3,ROUND(_xlfn.XLOOKUP(AF$15,$D$3:$D$5,$C$3:$C$5,0,0)*$D20,2),IF($E20=$A$6,ROUND(_xlfn.XLOOKUP(AF$15,$D$6:$D$9,$C$6:$C$9,0,0)*$D20,2),""))))</f>
        <v/>
      </c>
      <c r="AG20" s="91"/>
      <c r="AH20" s="92"/>
      <c r="AI20" s="92"/>
      <c r="AJ20" s="92"/>
      <c r="AK20" s="93"/>
      <c r="AL20" s="120" t="str">
        <f>IF(OR(AND($E20=$A$6,$D$9=AL$15),AND($E20=$A$10,$D$11=AL$15),AND($E20=$A$3,$D$5=AL$15)),$D20-SUM($R20:AK20),IF($E20=$A$10,ROUND(_xlfn.XLOOKUP(AL$15,$D$10:$D$11,$C$10:$C$11,0,0)*$D20,2),IF($E20=$A$3,ROUND(_xlfn.XLOOKUP(AL$15,$D$3:$D$5,$C$3:$C$5,0,0)*$D20,2),IF($E20=$A$6,ROUND(_xlfn.XLOOKUP(AL$15,$D$6:$D$9,$C$6:$C$9,0,0)*$D20,2),""))))</f>
        <v/>
      </c>
      <c r="AM20" s="121" t="str">
        <f>IF(OR(AND($E20=$A$6,$D$9=AM$15),AND($E20=$A$10,$D$11=AM$15),AND($E20=$A$3,$D$5=AM$15)),$D20-SUM($R20:AL20),IF($E20=$A$10,ROUND(_xlfn.XLOOKUP(AM$15,$D$10:$D$11,$C$10:$C$11,0,0)*$D20,2),IF($E20=$A$3,ROUND(_xlfn.XLOOKUP(AM$15,$D$3:$D$5,$C$3:$C$5,0,0)*$D20,2),IF($E20=$A$6,ROUND(_xlfn.XLOOKUP(AM$15,$D$6:$D$9,$C$6:$C$9,0,0)*$D20,2),""))))</f>
        <v/>
      </c>
      <c r="AN20" s="122" t="str">
        <f>IF(OR(AND($E20=$A$6,$D$9=AN$15),AND($E20=$A$10,$D$11=AN$15),AND($E20=$A$3,$D$5=AN$15)),$D20-SUM($R20:AM20),IF($E20=$A$10,ROUND(_xlfn.XLOOKUP(AN$15,$D$10:$D$11,$C$10:$C$11,0,0)*$D20,2),IF($E20=$A$3,ROUND(_xlfn.XLOOKUP(AN$15,$D$3:$D$5,$C$3:$C$5,0,0)*$D20,2),IF($E20=$A$6,ROUND(_xlfn.XLOOKUP(AN$15,$D$6:$D$9,$C$6:$C$9,0,0)*$D20,2),""))))</f>
        <v/>
      </c>
      <c r="AO20" s="91"/>
      <c r="AP20" s="92"/>
      <c r="AQ20" s="93"/>
      <c r="AR20" s="92"/>
      <c r="AS20" s="91"/>
      <c r="AT20" s="93"/>
      <c r="AU20" s="130" t="str">
        <f>IF(OR(AND($E20=$A$6,$D$9=AU$15),AND($E20=$A$10,$D$11=AU$15),AND($E20=$A$3,$D$5=AU$15)),$D20-SUM($R20:AT20),IF($E20=$A$10,ROUND(_xlfn.XLOOKUP(AU$15,$D$10:$D$11,$C$10:$C$11,0,0)*$D20,2),IF($E20=$A$3,ROUND(_xlfn.XLOOKUP(AU$15,$D$3:$D$5,$C$3:$C$5,0,0)*$D20,2),IF($E20=$A$6,ROUND(_xlfn.XLOOKUP(AU$15,$D$6:$D$9,$C$6:$C$9,0,0)*$D20,2),""))))</f>
        <v/>
      </c>
      <c r="AV20" s="3" t="str">
        <f t="shared" si="4"/>
        <v/>
      </c>
    </row>
    <row r="21" spans="1:48" ht="14.4" outlineLevel="1" x14ac:dyDescent="0.3">
      <c r="A21" s="62" t="s">
        <v>195</v>
      </c>
      <c r="B21" s="63" t="s">
        <v>46</v>
      </c>
      <c r="C21" s="64">
        <f t="shared" si="3"/>
        <v>9.5238095238095247E-3</v>
      </c>
      <c r="D21" s="112">
        <v>1</v>
      </c>
      <c r="E21" s="65" t="s">
        <v>293</v>
      </c>
      <c r="F21" s="66"/>
      <c r="G21" s="66">
        <v>1</v>
      </c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118">
        <f>IF(F21=1,ROUND(_xlfn.XLOOKUP($E21,$A$2:$A$11,$C$2:$C$11,0,0)*F21*$D21,2),0)</f>
        <v>0</v>
      </c>
      <c r="S21" s="119">
        <f>IF(G21=1,ROUND(_xlfn.XLOOKUP($E21,$A$2:$A$11,$C$2:$C$11,0,0)*G21*$D21,2),0)</f>
        <v>1</v>
      </c>
      <c r="T21" s="119">
        <f>IF(H21=1,ROUND(_xlfn.XLOOKUP($E21,$A$2:$A$11,$C$2:$C$11,0,0)*H21*$D21,2),0)</f>
        <v>0</v>
      </c>
      <c r="U21" s="119">
        <f>IF(I21=1,ROUND(_xlfn.XLOOKUP($E21,$A$2:$A$11,$C$2:$C$11,0,0)*I21*$D21,2),0)</f>
        <v>0</v>
      </c>
      <c r="V21" s="119">
        <f>IF(J21=1,ROUND(_xlfn.XLOOKUP($E21,$A$2:$A$11,$C$2:$C$11,0,0)*J21*$D21,2),0)</f>
        <v>0</v>
      </c>
      <c r="W21" s="119">
        <f>IF(K21=1,ROUND(_xlfn.XLOOKUP($E21,$A$2:$A$11,$C$2:$C$11,0,0)*K21*$D21,2),0)</f>
        <v>0</v>
      </c>
      <c r="X21" s="119">
        <f>IF(L21=1,ROUND(_xlfn.XLOOKUP($E21,$A$2:$A$11,$C$2:$C$11,0,0)*L21*$D21,2),0)</f>
        <v>0</v>
      </c>
      <c r="Y21" s="119">
        <f>IF(M21=1,ROUND(_xlfn.XLOOKUP($E21,$A$2:$A$11,$C$2:$C$11,0,0)*M21*$D21,2),0)</f>
        <v>0</v>
      </c>
      <c r="Z21" s="119">
        <f>IF(N21=1,ROUND(_xlfn.XLOOKUP($E21,$A$2:$A$11,$C$2:$C$11,0,0)*N21*$D21,2),0)</f>
        <v>0</v>
      </c>
      <c r="AA21" s="119">
        <f>IF(O21=1,ROUND(_xlfn.XLOOKUP($E21,$A$2:$A$11,$C$2:$C$11,0,0)*O21*$D21,2),0)</f>
        <v>0</v>
      </c>
      <c r="AB21" s="119">
        <f>IF(P21=1,ROUND(_xlfn.XLOOKUP($E21,$A$2:$A$11,$C$2:$C$11,0,0)*P21*$D21,2),0)</f>
        <v>0</v>
      </c>
      <c r="AC21" s="119">
        <f>IF(Q21=1,ROUND(_xlfn.XLOOKUP($E21,$A$2:$A$11,$C$2:$C$11,0,0)*Q21*$D21,2),0)</f>
        <v>0</v>
      </c>
      <c r="AD21" s="120" t="str">
        <f>IF(OR(AND($E21=$A$6,$D$9=AD$15),AND($E21=$A$10,$D$11=AD$15),AND($E21=$A$3,$D$5=AD$15)),$D21-SUM($R21:AC21),IF($E21=$A$10,ROUND(_xlfn.XLOOKUP(AD$15,$D$10:$D$11,$C$10:$C$11,0,0)*$D21,2),IF($E21=$A$3,ROUND(_xlfn.XLOOKUP(AD$15,$D$3:$D$5,$C$3:$C$5,0,0)*$D21,2),IF($E21=$A$6,ROUND(_xlfn.XLOOKUP(AD$15,$D$6:$D$9,$C$6:$C$9,0,0)*$D21,2),""))))</f>
        <v/>
      </c>
      <c r="AE21" s="121" t="str">
        <f>IF(OR(AND($E21=$A$6,$D$9=AE$15),AND($E21=$A$10,$D$11=AE$15),AND($E21=$A$3,$D$5=AE$15)),$D21-SUM($R21:AD21),IF($E21=$A$10,ROUND(_xlfn.XLOOKUP(AE$15,$D$10:$D$11,$C$10:$C$11,0,0)*$D21,2),IF($E21=$A$3,ROUND(_xlfn.XLOOKUP(AE$15,$D$3:$D$5,$C$3:$C$5,0,0)*$D21,2),IF($E21=$A$6,ROUND(_xlfn.XLOOKUP(AE$15,$D$6:$D$9,$C$6:$C$9,0,0)*$D21,2),""))))</f>
        <v/>
      </c>
      <c r="AF21" s="122" t="str">
        <f>IF(OR(AND($E21=$A$6,$D$9=AF$15),AND($E21=$A$10,$D$11=AF$15),AND($E21=$A$3,$D$5=AF$15)),$D21-SUM($R21:AE21),IF($E21=$A$10,ROUND(_xlfn.XLOOKUP(AF$15,$D$10:$D$11,$C$10:$C$11,0,0)*$D21,2),IF($E21=$A$3,ROUND(_xlfn.XLOOKUP(AF$15,$D$3:$D$5,$C$3:$C$5,0,0)*$D21,2),IF($E21=$A$6,ROUND(_xlfn.XLOOKUP(AF$15,$D$6:$D$9,$C$6:$C$9,0,0)*$D21,2),""))))</f>
        <v/>
      </c>
      <c r="AG21" s="91"/>
      <c r="AH21" s="92"/>
      <c r="AI21" s="92"/>
      <c r="AJ21" s="92"/>
      <c r="AK21" s="93"/>
      <c r="AL21" s="120" t="str">
        <f>IF(OR(AND($E21=$A$6,$D$9=AL$15),AND($E21=$A$10,$D$11=AL$15),AND($E21=$A$3,$D$5=AL$15)),$D21-SUM($R21:AK21),IF($E21=$A$10,ROUND(_xlfn.XLOOKUP(AL$15,$D$10:$D$11,$C$10:$C$11,0,0)*$D21,2),IF($E21=$A$3,ROUND(_xlfn.XLOOKUP(AL$15,$D$3:$D$5,$C$3:$C$5,0,0)*$D21,2),IF($E21=$A$6,ROUND(_xlfn.XLOOKUP(AL$15,$D$6:$D$9,$C$6:$C$9,0,0)*$D21,2),""))))</f>
        <v/>
      </c>
      <c r="AM21" s="121" t="str">
        <f>IF(OR(AND($E21=$A$6,$D$9=AM$15),AND($E21=$A$10,$D$11=AM$15),AND($E21=$A$3,$D$5=AM$15)),$D21-SUM($R21:AL21),IF($E21=$A$10,ROUND(_xlfn.XLOOKUP(AM$15,$D$10:$D$11,$C$10:$C$11,0,0)*$D21,2),IF($E21=$A$3,ROUND(_xlfn.XLOOKUP(AM$15,$D$3:$D$5,$C$3:$C$5,0,0)*$D21,2),IF($E21=$A$6,ROUND(_xlfn.XLOOKUP(AM$15,$D$6:$D$9,$C$6:$C$9,0,0)*$D21,2),""))))</f>
        <v/>
      </c>
      <c r="AN21" s="122" t="str">
        <f>IF(OR(AND($E21=$A$6,$D$9=AN$15),AND($E21=$A$10,$D$11=AN$15),AND($E21=$A$3,$D$5=AN$15)),$D21-SUM($R21:AM21),IF($E21=$A$10,ROUND(_xlfn.XLOOKUP(AN$15,$D$10:$D$11,$C$10:$C$11,0,0)*$D21,2),IF($E21=$A$3,ROUND(_xlfn.XLOOKUP(AN$15,$D$3:$D$5,$C$3:$C$5,0,0)*$D21,2),IF($E21=$A$6,ROUND(_xlfn.XLOOKUP(AN$15,$D$6:$D$9,$C$6:$C$9,0,0)*$D21,2),""))))</f>
        <v/>
      </c>
      <c r="AO21" s="91"/>
      <c r="AP21" s="92"/>
      <c r="AQ21" s="93"/>
      <c r="AR21" s="92"/>
      <c r="AS21" s="91"/>
      <c r="AT21" s="93"/>
      <c r="AU21" s="130" t="str">
        <f>IF(OR(AND($E21=$A$6,$D$9=AU$15),AND($E21=$A$10,$D$11=AU$15),AND($E21=$A$3,$D$5=AU$15)),$D21-SUM($R21:AT21),IF($E21=$A$10,ROUND(_xlfn.XLOOKUP(AU$15,$D$10:$D$11,$C$10:$C$11,0,0)*$D21,2),IF($E21=$A$3,ROUND(_xlfn.XLOOKUP(AU$15,$D$3:$D$5,$C$3:$C$5,0,0)*$D21,2),IF($E21=$A$6,ROUND(_xlfn.XLOOKUP(AU$15,$D$6:$D$9,$C$6:$C$9,0,0)*$D21,2),""))))</f>
        <v/>
      </c>
      <c r="AV21" s="3" t="str">
        <f t="shared" si="4"/>
        <v/>
      </c>
    </row>
    <row r="22" spans="1:48" s="33" customFormat="1" ht="14.4" outlineLevel="1" x14ac:dyDescent="0.3">
      <c r="A22" s="62" t="s">
        <v>196</v>
      </c>
      <c r="B22" s="63" t="s">
        <v>47</v>
      </c>
      <c r="C22" s="64">
        <f t="shared" si="3"/>
        <v>9.5238095238095247E-3</v>
      </c>
      <c r="D22" s="112">
        <v>1</v>
      </c>
      <c r="E22" s="65" t="s">
        <v>293</v>
      </c>
      <c r="F22" s="66"/>
      <c r="G22" s="66"/>
      <c r="H22" s="66">
        <v>1</v>
      </c>
      <c r="I22" s="66"/>
      <c r="J22" s="66"/>
      <c r="K22" s="66"/>
      <c r="L22" s="66"/>
      <c r="M22" s="66"/>
      <c r="N22" s="66"/>
      <c r="O22" s="66"/>
      <c r="P22" s="66"/>
      <c r="Q22" s="66"/>
      <c r="R22" s="118">
        <f>IF(F22=1,ROUND(_xlfn.XLOOKUP($E22,$A$2:$A$11,$C$2:$C$11,0,0)*F22*$D22,2),0)</f>
        <v>0</v>
      </c>
      <c r="S22" s="119">
        <f>IF(G22=1,ROUND(_xlfn.XLOOKUP($E22,$A$2:$A$11,$C$2:$C$11,0,0)*G22*$D22,2),0)</f>
        <v>0</v>
      </c>
      <c r="T22" s="119">
        <f>IF(H22=1,ROUND(_xlfn.XLOOKUP($E22,$A$2:$A$11,$C$2:$C$11,0,0)*H22*$D22,2),0)</f>
        <v>1</v>
      </c>
      <c r="U22" s="119">
        <f>IF(I22=1,ROUND(_xlfn.XLOOKUP($E22,$A$2:$A$11,$C$2:$C$11,0,0)*I22*$D22,2),0)</f>
        <v>0</v>
      </c>
      <c r="V22" s="119">
        <f>IF(J22=1,ROUND(_xlfn.XLOOKUP($E22,$A$2:$A$11,$C$2:$C$11,0,0)*J22*$D22,2),0)</f>
        <v>0</v>
      </c>
      <c r="W22" s="119">
        <f>IF(K22=1,ROUND(_xlfn.XLOOKUP($E22,$A$2:$A$11,$C$2:$C$11,0,0)*K22*$D22,2),0)</f>
        <v>0</v>
      </c>
      <c r="X22" s="119">
        <f>IF(L22=1,ROUND(_xlfn.XLOOKUP($E22,$A$2:$A$11,$C$2:$C$11,0,0)*L22*$D22,2),0)</f>
        <v>0</v>
      </c>
      <c r="Y22" s="119">
        <f>IF(M22=1,ROUND(_xlfn.XLOOKUP($E22,$A$2:$A$11,$C$2:$C$11,0,0)*M22*$D22,2),0)</f>
        <v>0</v>
      </c>
      <c r="Z22" s="119">
        <f>IF(N22=1,ROUND(_xlfn.XLOOKUP($E22,$A$2:$A$11,$C$2:$C$11,0,0)*N22*$D22,2),0)</f>
        <v>0</v>
      </c>
      <c r="AA22" s="119">
        <f>IF(O22=1,ROUND(_xlfn.XLOOKUP($E22,$A$2:$A$11,$C$2:$C$11,0,0)*O22*$D22,2),0)</f>
        <v>0</v>
      </c>
      <c r="AB22" s="119">
        <f>IF(P22=1,ROUND(_xlfn.XLOOKUP($E22,$A$2:$A$11,$C$2:$C$11,0,0)*P22*$D22,2),0)</f>
        <v>0</v>
      </c>
      <c r="AC22" s="119">
        <f>IF(Q22=1,ROUND(_xlfn.XLOOKUP($E22,$A$2:$A$11,$C$2:$C$11,0,0)*Q22*$D22,2),0)</f>
        <v>0</v>
      </c>
      <c r="AD22" s="120" t="str">
        <f>IF(OR(AND($E22=$A$6,$D$9=AD$15),AND($E22=$A$10,$D$11=AD$15),AND($E22=$A$3,$D$5=AD$15)),$D22-SUM($R22:AC22),IF($E22=$A$10,ROUND(_xlfn.XLOOKUP(AD$15,$D$10:$D$11,$C$10:$C$11,0,0)*$D22,2),IF($E22=$A$3,ROUND(_xlfn.XLOOKUP(AD$15,$D$3:$D$5,$C$3:$C$5,0,0)*$D22,2),IF($E22=$A$6,ROUND(_xlfn.XLOOKUP(AD$15,$D$6:$D$9,$C$6:$C$9,0,0)*$D22,2),""))))</f>
        <v/>
      </c>
      <c r="AE22" s="123" t="str">
        <f>IF(OR(AND($E22=$A$6,$D$9=AE$15),AND($E22=$A$10,$D$11=AE$15),AND($E22=$A$3,$D$5=AE$15)),$D22-SUM($R22:AD22),IF($E22=$A$10,ROUND(_xlfn.XLOOKUP(AE$15,$D$10:$D$11,$C$10:$C$11,0,0)*$D22,2),IF($E22=$A$3,ROUND(_xlfn.XLOOKUP(AE$15,$D$3:$D$5,$C$3:$C$5,0,0)*$D22,2),IF($E22=$A$6,ROUND(_xlfn.XLOOKUP(AE$15,$D$6:$D$9,$C$6:$C$9,0,0)*$D22,2),""))))</f>
        <v/>
      </c>
      <c r="AF22" s="124" t="str">
        <f>IF(OR(AND($E22=$A$6,$D$9=AF$15),AND($E22=$A$10,$D$11=AF$15),AND($E22=$A$3,$D$5=AF$15)),$D22-SUM($R22:AE22),IF($E22=$A$10,ROUND(_xlfn.XLOOKUP(AF$15,$D$10:$D$11,$C$10:$C$11,0,0)*$D22,2),IF($E22=$A$3,ROUND(_xlfn.XLOOKUP(AF$15,$D$3:$D$5,$C$3:$C$5,0,0)*$D22,2),IF($E22=$A$6,ROUND(_xlfn.XLOOKUP(AF$15,$D$6:$D$9,$C$6:$C$9,0,0)*$D22,2),""))))</f>
        <v/>
      </c>
      <c r="AG22" s="96"/>
      <c r="AH22" s="94"/>
      <c r="AI22" s="94"/>
      <c r="AJ22" s="94"/>
      <c r="AK22" s="93"/>
      <c r="AL22" s="120" t="str">
        <f>IF(OR(AND($E22=$A$6,$D$9=AL$15),AND($E22=$A$10,$D$11=AL$15),AND($E22=$A$3,$D$5=AL$15)),$D22-SUM($R22:AK22),IF($E22=$A$10,ROUND(_xlfn.XLOOKUP(AL$15,$D$10:$D$11,$C$10:$C$11,0,0)*$D22,2),IF($E22=$A$3,ROUND(_xlfn.XLOOKUP(AL$15,$D$3:$D$5,$C$3:$C$5,0,0)*$D22,2),IF($E22=$A$6,ROUND(_xlfn.XLOOKUP(AL$15,$D$6:$D$9,$C$6:$C$9,0,0)*$D22,2),""))))</f>
        <v/>
      </c>
      <c r="AM22" s="123" t="str">
        <f>IF(OR(AND($E22=$A$6,$D$9=AM$15),AND($E22=$A$10,$D$11=AM$15),AND($E22=$A$3,$D$5=AM$15)),$D22-SUM($R22:AL22),IF($E22=$A$10,ROUND(_xlfn.XLOOKUP(AM$15,$D$10:$D$11,$C$10:$C$11,0,0)*$D22,2),IF($E22=$A$3,ROUND(_xlfn.XLOOKUP(AM$15,$D$3:$D$5,$C$3:$C$5,0,0)*$D22,2),IF($E22=$A$6,ROUND(_xlfn.XLOOKUP(AM$15,$D$6:$D$9,$C$6:$C$9,0,0)*$D22,2),""))))</f>
        <v/>
      </c>
      <c r="AN22" s="124" t="str">
        <f>IF(OR(AND($E22=$A$6,$D$9=AN$15),AND($E22=$A$10,$D$11=AN$15),AND($E22=$A$3,$D$5=AN$15)),$D22-SUM($R22:AM22),IF($E22=$A$10,ROUND(_xlfn.XLOOKUP(AN$15,$D$10:$D$11,$C$10:$C$11,0,0)*$D22,2),IF($E22=$A$3,ROUND(_xlfn.XLOOKUP(AN$15,$D$3:$D$5,$C$3:$C$5,0,0)*$D22,2),IF($E22=$A$6,ROUND(_xlfn.XLOOKUP(AN$15,$D$6:$D$9,$C$6:$C$9,0,0)*$D22,2),""))))</f>
        <v/>
      </c>
      <c r="AO22" s="96"/>
      <c r="AP22" s="94"/>
      <c r="AQ22" s="95"/>
      <c r="AR22" s="94"/>
      <c r="AS22" s="96"/>
      <c r="AT22" s="95"/>
      <c r="AU22" s="130" t="str">
        <f>IF(OR(AND($E22=$A$6,$D$9=AU$15),AND($E22=$A$10,$D$11=AU$15),AND($E22=$A$3,$D$5=AU$15)),$D22-SUM($R22:AT22),IF($E22=$A$10,ROUND(_xlfn.XLOOKUP(AU$15,$D$10:$D$11,$C$10:$C$11,0,0)*$D22,2),IF($E22=$A$3,ROUND(_xlfn.XLOOKUP(AU$15,$D$3:$D$5,$C$3:$C$5,0,0)*$D22,2),IF($E22=$A$6,ROUND(_xlfn.XLOOKUP(AU$15,$D$6:$D$9,$C$6:$C$9,0,0)*$D22,2),""))))</f>
        <v/>
      </c>
      <c r="AV22" s="3" t="str">
        <f t="shared" si="4"/>
        <v/>
      </c>
    </row>
    <row r="23" spans="1:48" ht="14.4" outlineLevel="1" x14ac:dyDescent="0.3">
      <c r="A23" s="62" t="s">
        <v>197</v>
      </c>
      <c r="B23" s="63" t="s">
        <v>48</v>
      </c>
      <c r="C23" s="64">
        <f t="shared" si="3"/>
        <v>9.5238095238095247E-3</v>
      </c>
      <c r="D23" s="112">
        <v>1</v>
      </c>
      <c r="E23" s="65" t="s">
        <v>293</v>
      </c>
      <c r="F23" s="66"/>
      <c r="G23" s="66"/>
      <c r="H23" s="66">
        <v>1</v>
      </c>
      <c r="I23" s="66"/>
      <c r="J23" s="66"/>
      <c r="K23" s="66"/>
      <c r="L23" s="66"/>
      <c r="M23" s="66"/>
      <c r="N23" s="66"/>
      <c r="O23" s="66"/>
      <c r="P23" s="66"/>
      <c r="Q23" s="66"/>
      <c r="R23" s="118">
        <f>IF(F23=1,ROUND(_xlfn.XLOOKUP($E23,$A$2:$A$11,$C$2:$C$11,0,0)*F23*$D23,2),0)</f>
        <v>0</v>
      </c>
      <c r="S23" s="119">
        <f>IF(G23=1,ROUND(_xlfn.XLOOKUP($E23,$A$2:$A$11,$C$2:$C$11,0,0)*G23*$D23,2),0)</f>
        <v>0</v>
      </c>
      <c r="T23" s="119">
        <f>IF(H23=1,ROUND(_xlfn.XLOOKUP($E23,$A$2:$A$11,$C$2:$C$11,0,0)*H23*$D23,2),0)</f>
        <v>1</v>
      </c>
      <c r="U23" s="119">
        <f>IF(I23=1,ROUND(_xlfn.XLOOKUP($E23,$A$2:$A$11,$C$2:$C$11,0,0)*I23*$D23,2),0)</f>
        <v>0</v>
      </c>
      <c r="V23" s="119">
        <f>IF(J23=1,ROUND(_xlfn.XLOOKUP($E23,$A$2:$A$11,$C$2:$C$11,0,0)*J23*$D23,2),0)</f>
        <v>0</v>
      </c>
      <c r="W23" s="119">
        <f>IF(K23=1,ROUND(_xlfn.XLOOKUP($E23,$A$2:$A$11,$C$2:$C$11,0,0)*K23*$D23,2),0)</f>
        <v>0</v>
      </c>
      <c r="X23" s="119">
        <f>IF(L23=1,ROUND(_xlfn.XLOOKUP($E23,$A$2:$A$11,$C$2:$C$11,0,0)*L23*$D23,2),0)</f>
        <v>0</v>
      </c>
      <c r="Y23" s="119">
        <f>IF(M23=1,ROUND(_xlfn.XLOOKUP($E23,$A$2:$A$11,$C$2:$C$11,0,0)*M23*$D23,2),0)</f>
        <v>0</v>
      </c>
      <c r="Z23" s="119">
        <f>IF(N23=1,ROUND(_xlfn.XLOOKUP($E23,$A$2:$A$11,$C$2:$C$11,0,0)*N23*$D23,2),0)</f>
        <v>0</v>
      </c>
      <c r="AA23" s="119">
        <f>IF(O23=1,ROUND(_xlfn.XLOOKUP($E23,$A$2:$A$11,$C$2:$C$11,0,0)*O23*$D23,2),0)</f>
        <v>0</v>
      </c>
      <c r="AB23" s="119">
        <f>IF(P23=1,ROUND(_xlfn.XLOOKUP($E23,$A$2:$A$11,$C$2:$C$11,0,0)*P23*$D23,2),0)</f>
        <v>0</v>
      </c>
      <c r="AC23" s="119">
        <f>IF(Q23=1,ROUND(_xlfn.XLOOKUP($E23,$A$2:$A$11,$C$2:$C$11,0,0)*Q23*$D23,2),0)</f>
        <v>0</v>
      </c>
      <c r="AD23" s="120" t="str">
        <f>IF(OR(AND($E23=$A$6,$D$9=AD$15),AND($E23=$A$10,$D$11=AD$15),AND($E23=$A$3,$D$5=AD$15)),$D23-SUM($R23:AC23),IF($E23=$A$10,ROUND(_xlfn.XLOOKUP(AD$15,$D$10:$D$11,$C$10:$C$11,0,0)*$D23,2),IF($E23=$A$3,ROUND(_xlfn.XLOOKUP(AD$15,$D$3:$D$5,$C$3:$C$5,0,0)*$D23,2),IF($E23=$A$6,ROUND(_xlfn.XLOOKUP(AD$15,$D$6:$D$9,$C$6:$C$9,0,0)*$D23,2),""))))</f>
        <v/>
      </c>
      <c r="AE23" s="121" t="str">
        <f>IF(OR(AND($E23=$A$6,$D$9=AE$15),AND($E23=$A$10,$D$11=AE$15),AND($E23=$A$3,$D$5=AE$15)),$D23-SUM($R23:AD23),IF($E23=$A$10,ROUND(_xlfn.XLOOKUP(AE$15,$D$10:$D$11,$C$10:$C$11,0,0)*$D23,2),IF($E23=$A$3,ROUND(_xlfn.XLOOKUP(AE$15,$D$3:$D$5,$C$3:$C$5,0,0)*$D23,2),IF($E23=$A$6,ROUND(_xlfn.XLOOKUP(AE$15,$D$6:$D$9,$C$6:$C$9,0,0)*$D23,2),""))))</f>
        <v/>
      </c>
      <c r="AF23" s="122" t="str">
        <f>IF(OR(AND($E23=$A$6,$D$9=AF$15),AND($E23=$A$10,$D$11=AF$15),AND($E23=$A$3,$D$5=AF$15)),$D23-SUM($R23:AE23),IF($E23=$A$10,ROUND(_xlfn.XLOOKUP(AF$15,$D$10:$D$11,$C$10:$C$11,0,0)*$D23,2),IF($E23=$A$3,ROUND(_xlfn.XLOOKUP(AF$15,$D$3:$D$5,$C$3:$C$5,0,0)*$D23,2),IF($E23=$A$6,ROUND(_xlfn.XLOOKUP(AF$15,$D$6:$D$9,$C$6:$C$9,0,0)*$D23,2),""))))</f>
        <v/>
      </c>
      <c r="AG23" s="91"/>
      <c r="AH23" s="92"/>
      <c r="AI23" s="92"/>
      <c r="AJ23" s="92"/>
      <c r="AK23" s="93"/>
      <c r="AL23" s="120" t="str">
        <f>IF(OR(AND($E23=$A$6,$D$9=AL$15),AND($E23=$A$10,$D$11=AL$15),AND($E23=$A$3,$D$5=AL$15)),$D23-SUM($R23:AK23),IF($E23=$A$10,ROUND(_xlfn.XLOOKUP(AL$15,$D$10:$D$11,$C$10:$C$11,0,0)*$D23,2),IF($E23=$A$3,ROUND(_xlfn.XLOOKUP(AL$15,$D$3:$D$5,$C$3:$C$5,0,0)*$D23,2),IF($E23=$A$6,ROUND(_xlfn.XLOOKUP(AL$15,$D$6:$D$9,$C$6:$C$9,0,0)*$D23,2),""))))</f>
        <v/>
      </c>
      <c r="AM23" s="121" t="str">
        <f>IF(OR(AND($E23=$A$6,$D$9=AM$15),AND($E23=$A$10,$D$11=AM$15),AND($E23=$A$3,$D$5=AM$15)),$D23-SUM($R23:AL23),IF($E23=$A$10,ROUND(_xlfn.XLOOKUP(AM$15,$D$10:$D$11,$C$10:$C$11,0,0)*$D23,2),IF($E23=$A$3,ROUND(_xlfn.XLOOKUP(AM$15,$D$3:$D$5,$C$3:$C$5,0,0)*$D23,2),IF($E23=$A$6,ROUND(_xlfn.XLOOKUP(AM$15,$D$6:$D$9,$C$6:$C$9,0,0)*$D23,2),""))))</f>
        <v/>
      </c>
      <c r="AN23" s="122" t="str">
        <f>IF(OR(AND($E23=$A$6,$D$9=AN$15),AND($E23=$A$10,$D$11=AN$15),AND($E23=$A$3,$D$5=AN$15)),$D23-SUM($R23:AM23),IF($E23=$A$10,ROUND(_xlfn.XLOOKUP(AN$15,$D$10:$D$11,$C$10:$C$11,0,0)*$D23,2),IF($E23=$A$3,ROUND(_xlfn.XLOOKUP(AN$15,$D$3:$D$5,$C$3:$C$5,0,0)*$D23,2),IF($E23=$A$6,ROUND(_xlfn.XLOOKUP(AN$15,$D$6:$D$9,$C$6:$C$9,0,0)*$D23,2),""))))</f>
        <v/>
      </c>
      <c r="AO23" s="91"/>
      <c r="AP23" s="92"/>
      <c r="AQ23" s="93"/>
      <c r="AR23" s="92"/>
      <c r="AS23" s="91"/>
      <c r="AT23" s="93"/>
      <c r="AU23" s="130" t="str">
        <f>IF(OR(AND($E23=$A$6,$D$9=AU$15),AND($E23=$A$10,$D$11=AU$15),AND($E23=$A$3,$D$5=AU$15)),$D23-SUM($R23:AT23),IF($E23=$A$10,ROUND(_xlfn.XLOOKUP(AU$15,$D$10:$D$11,$C$10:$C$11,0,0)*$D23,2),IF($E23=$A$3,ROUND(_xlfn.XLOOKUP(AU$15,$D$3:$D$5,$C$3:$C$5,0,0)*$D23,2),IF($E23=$A$6,ROUND(_xlfn.XLOOKUP(AU$15,$D$6:$D$9,$C$6:$C$9,0,0)*$D23,2),""))))</f>
        <v/>
      </c>
      <c r="AV23" s="3" t="str">
        <f t="shared" si="4"/>
        <v/>
      </c>
    </row>
    <row r="24" spans="1:48" ht="14.4" outlineLevel="1" x14ac:dyDescent="0.3">
      <c r="A24" s="62" t="s">
        <v>198</v>
      </c>
      <c r="B24" s="63" t="s">
        <v>49</v>
      </c>
      <c r="C24" s="64">
        <f t="shared" si="3"/>
        <v>9.5238095238095247E-3</v>
      </c>
      <c r="D24" s="112">
        <v>1</v>
      </c>
      <c r="E24" s="65" t="s">
        <v>293</v>
      </c>
      <c r="F24" s="66"/>
      <c r="G24" s="66"/>
      <c r="H24" s="66">
        <v>1</v>
      </c>
      <c r="I24" s="66"/>
      <c r="J24" s="66"/>
      <c r="K24" s="66"/>
      <c r="L24" s="66"/>
      <c r="M24" s="66"/>
      <c r="N24" s="66"/>
      <c r="O24" s="66"/>
      <c r="P24" s="66"/>
      <c r="Q24" s="66"/>
      <c r="R24" s="125">
        <f>IF(F24=1,ROUND(_xlfn.XLOOKUP($E24,$A$2:$A$11,$C$2:$C$11,0,0)*F24*$D24,2),0)</f>
        <v>0</v>
      </c>
      <c r="S24" s="126">
        <f>IF(G24=1,ROUND(_xlfn.XLOOKUP($E24,$A$2:$A$11,$C$2:$C$11,0,0)*G24*$D24,2),0)</f>
        <v>0</v>
      </c>
      <c r="T24" s="126">
        <f>IF(H24=1,ROUND(_xlfn.XLOOKUP($E24,$A$2:$A$11,$C$2:$C$11,0,0)*H24*$D24,2),0)</f>
        <v>1</v>
      </c>
      <c r="U24" s="126">
        <f>IF(I24=1,ROUND(_xlfn.XLOOKUP($E24,$A$2:$A$11,$C$2:$C$11,0,0)*I24*$D24,2),0)</f>
        <v>0</v>
      </c>
      <c r="V24" s="126">
        <f>IF(J24=1,ROUND(_xlfn.XLOOKUP($E24,$A$2:$A$11,$C$2:$C$11,0,0)*J24*$D24,2),0)</f>
        <v>0</v>
      </c>
      <c r="W24" s="126">
        <f>IF(K24=1,ROUND(_xlfn.XLOOKUP($E24,$A$2:$A$11,$C$2:$C$11,0,0)*K24*$D24,2),0)</f>
        <v>0</v>
      </c>
      <c r="X24" s="126">
        <f>IF(L24=1,ROUND(_xlfn.XLOOKUP($E24,$A$2:$A$11,$C$2:$C$11,0,0)*L24*$D24,2),0)</f>
        <v>0</v>
      </c>
      <c r="Y24" s="126">
        <f>IF(M24=1,ROUND(_xlfn.XLOOKUP($E24,$A$2:$A$11,$C$2:$C$11,0,0)*M24*$D24,2),0)</f>
        <v>0</v>
      </c>
      <c r="Z24" s="126">
        <f>IF(N24=1,ROUND(_xlfn.XLOOKUP($E24,$A$2:$A$11,$C$2:$C$11,0,0)*N24*$D24,2),0)</f>
        <v>0</v>
      </c>
      <c r="AA24" s="126">
        <f>IF(O24=1,ROUND(_xlfn.XLOOKUP($E24,$A$2:$A$11,$C$2:$C$11,0,0)*O24*$D24,2),0)</f>
        <v>0</v>
      </c>
      <c r="AB24" s="126">
        <f>IF(P24=1,ROUND(_xlfn.XLOOKUP($E24,$A$2:$A$11,$C$2:$C$11,0,0)*P24*$D24,2),0)</f>
        <v>0</v>
      </c>
      <c r="AC24" s="126">
        <f>IF(Q24=1,ROUND(_xlfn.XLOOKUP($E24,$A$2:$A$11,$C$2:$C$11,0,0)*Q24*$D24,2),0)</f>
        <v>0</v>
      </c>
      <c r="AD24" s="127" t="str">
        <f>IF(OR(AND($E24=$A$6,$D$9=AD$15),AND($E24=$A$10,$D$11=AD$15),AND($E24=$A$3,$D$5=AD$15)),$D24-SUM($R24:AC24),IF($E24=$A$10,ROUND(_xlfn.XLOOKUP(AD$15,$D$10:$D$11,$C$10:$C$11,0,0)*$D24,2),IF($E24=$A$3,ROUND(_xlfn.XLOOKUP(AD$15,$D$3:$D$5,$C$3:$C$5,0,0)*$D24,2),IF($E24=$A$6,ROUND(_xlfn.XLOOKUP(AD$15,$D$6:$D$9,$C$6:$C$9,0,0)*$D24,2),""))))</f>
        <v/>
      </c>
      <c r="AE24" s="128" t="str">
        <f>IF(OR(AND($E24=$A$6,$D$9=AE$15),AND($E24=$A$10,$D$11=AE$15),AND($E24=$A$3,$D$5=AE$15)),$D24-SUM($R24:AD24),IF($E24=$A$10,ROUND(_xlfn.XLOOKUP(AE$15,$D$10:$D$11,$C$10:$C$11,0,0)*$D24,2),IF($E24=$A$3,ROUND(_xlfn.XLOOKUP(AE$15,$D$3:$D$5,$C$3:$C$5,0,0)*$D24,2),IF($E24=$A$6,ROUND(_xlfn.XLOOKUP(AE$15,$D$6:$D$9,$C$6:$C$9,0,0)*$D24,2),""))))</f>
        <v/>
      </c>
      <c r="AF24" s="129" t="str">
        <f>IF(OR(AND($E24=$A$6,$D$9=AF$15),AND($E24=$A$10,$D$11=AF$15),AND($E24=$A$3,$D$5=AF$15)),$D24-SUM($R24:AE24),IF($E24=$A$10,ROUND(_xlfn.XLOOKUP(AF$15,$D$10:$D$11,$C$10:$C$11,0,0)*$D24,2),IF($E24=$A$3,ROUND(_xlfn.XLOOKUP(AF$15,$D$3:$D$5,$C$3:$C$5,0,0)*$D24,2),IF($E24=$A$6,ROUND(_xlfn.XLOOKUP(AF$15,$D$6:$D$9,$C$6:$C$9,0,0)*$D24,2),""))))</f>
        <v/>
      </c>
      <c r="AG24" s="97"/>
      <c r="AH24" s="98"/>
      <c r="AI24" s="98"/>
      <c r="AJ24" s="98"/>
      <c r="AK24" s="99"/>
      <c r="AL24" s="127" t="str">
        <f>IF(OR(AND($E24=$A$6,$D$9=AL$15),AND($E24=$A$10,$D$11=AL$15),AND($E24=$A$3,$D$5=AL$15)),$D24-SUM($R24:AK24),IF($E24=$A$10,ROUND(_xlfn.XLOOKUP(AL$15,$D$10:$D$11,$C$10:$C$11,0,0)*$D24,2),IF($E24=$A$3,ROUND(_xlfn.XLOOKUP(AL$15,$D$3:$D$5,$C$3:$C$5,0,0)*$D24,2),IF($E24=$A$6,ROUND(_xlfn.XLOOKUP(AL$15,$D$6:$D$9,$C$6:$C$9,0,0)*$D24,2),""))))</f>
        <v/>
      </c>
      <c r="AM24" s="128" t="str">
        <f>IF(OR(AND($E24=$A$6,$D$9=AM$15),AND($E24=$A$10,$D$11=AM$15),AND($E24=$A$3,$D$5=AM$15)),$D24-SUM($R24:AL24),IF($E24=$A$10,ROUND(_xlfn.XLOOKUP(AM$15,$D$10:$D$11,$C$10:$C$11,0,0)*$D24,2),IF($E24=$A$3,ROUND(_xlfn.XLOOKUP(AM$15,$D$3:$D$5,$C$3:$C$5,0,0)*$D24,2),IF($E24=$A$6,ROUND(_xlfn.XLOOKUP(AM$15,$D$6:$D$9,$C$6:$C$9,0,0)*$D24,2),""))))</f>
        <v/>
      </c>
      <c r="AN24" s="129" t="str">
        <f>IF(OR(AND($E24=$A$6,$D$9=AN$15),AND($E24=$A$10,$D$11=AN$15),AND($E24=$A$3,$D$5=AN$15)),$D24-SUM($R24:AM24),IF($E24=$A$10,ROUND(_xlfn.XLOOKUP(AN$15,$D$10:$D$11,$C$10:$C$11,0,0)*$D24,2),IF($E24=$A$3,ROUND(_xlfn.XLOOKUP(AN$15,$D$3:$D$5,$C$3:$C$5,0,0)*$D24,2),IF($E24=$A$6,ROUND(_xlfn.XLOOKUP(AN$15,$D$6:$D$9,$C$6:$C$9,0,0)*$D24,2),""))))</f>
        <v/>
      </c>
      <c r="AO24" s="97"/>
      <c r="AP24" s="98"/>
      <c r="AQ24" s="99"/>
      <c r="AR24" s="98"/>
      <c r="AS24" s="97"/>
      <c r="AT24" s="99"/>
      <c r="AU24" s="131" t="str">
        <f>IF(OR(AND($E24=$A$6,$D$9=AU$15),AND($E24=$A$10,$D$11=AU$15),AND($E24=$A$3,$D$5=AU$15)),$D24-SUM($R24:AT24),IF($E24=$A$10,ROUND(_xlfn.XLOOKUP(AU$15,$D$10:$D$11,$C$10:$C$11,0,0)*$D24,2),IF($E24=$A$3,ROUND(_xlfn.XLOOKUP(AU$15,$D$3:$D$5,$C$3:$C$5,0,0)*$D24,2),IF($E24=$A$6,ROUND(_xlfn.XLOOKUP(AU$15,$D$6:$D$9,$C$6:$C$9,0,0)*$D24,2),""))))</f>
        <v/>
      </c>
      <c r="AV24" s="3" t="str">
        <f t="shared" si="4"/>
        <v/>
      </c>
    </row>
    <row r="25" spans="1:48" ht="14.4" x14ac:dyDescent="0.3">
      <c r="A25" s="52" t="s">
        <v>77</v>
      </c>
      <c r="B25" s="53" t="s">
        <v>40</v>
      </c>
      <c r="C25" s="54">
        <f t="shared" si="3"/>
        <v>2.8571428571428571E-2</v>
      </c>
      <c r="D25" s="115">
        <f>SUBTOTAL(9,D26:D28)</f>
        <v>3</v>
      </c>
      <c r="E25" s="55"/>
      <c r="F25" s="56"/>
      <c r="G25" s="57"/>
      <c r="H25" s="56"/>
      <c r="I25" s="57"/>
      <c r="J25" s="56"/>
      <c r="K25" s="57"/>
      <c r="L25" s="56"/>
      <c r="M25" s="57"/>
      <c r="N25" s="56"/>
      <c r="O25" s="57"/>
      <c r="P25" s="56"/>
      <c r="Q25" s="58"/>
      <c r="R25" s="100"/>
      <c r="S25" s="101"/>
      <c r="T25" s="100"/>
      <c r="U25" s="101"/>
      <c r="V25" s="100"/>
      <c r="W25" s="101"/>
      <c r="X25" s="100"/>
      <c r="Y25" s="101"/>
      <c r="Z25" s="100"/>
      <c r="AA25" s="101"/>
      <c r="AB25" s="100"/>
      <c r="AC25" s="101"/>
      <c r="AD25" s="100"/>
      <c r="AE25" s="101"/>
      <c r="AF25" s="100"/>
      <c r="AG25" s="101"/>
      <c r="AH25" s="100"/>
      <c r="AI25" s="101"/>
      <c r="AJ25" s="100"/>
      <c r="AK25" s="101"/>
      <c r="AL25" s="100"/>
      <c r="AM25" s="101"/>
      <c r="AN25" s="100"/>
      <c r="AO25" s="101"/>
      <c r="AP25" s="100"/>
      <c r="AQ25" s="101"/>
      <c r="AR25" s="100"/>
      <c r="AS25" s="101"/>
      <c r="AT25" s="100"/>
      <c r="AU25" s="102"/>
    </row>
    <row r="26" spans="1:48" ht="57.6" outlineLevel="1" x14ac:dyDescent="0.3">
      <c r="A26" s="62" t="s">
        <v>199</v>
      </c>
      <c r="B26" s="67" t="s">
        <v>147</v>
      </c>
      <c r="C26" s="68">
        <f t="shared" si="3"/>
        <v>9.5238095238095247E-3</v>
      </c>
      <c r="D26" s="112">
        <v>1</v>
      </c>
      <c r="E26" s="65" t="s">
        <v>122</v>
      </c>
      <c r="F26" s="66" t="s">
        <v>191</v>
      </c>
      <c r="G26" s="66" t="s">
        <v>191</v>
      </c>
      <c r="H26" s="66">
        <v>1</v>
      </c>
      <c r="I26" s="66"/>
      <c r="J26" s="66"/>
      <c r="K26" s="66"/>
      <c r="L26" s="66"/>
      <c r="M26" s="66"/>
      <c r="N26" s="66"/>
      <c r="O26" s="66"/>
      <c r="P26" s="66"/>
      <c r="Q26" s="66"/>
      <c r="R26" s="132">
        <f>IF(F26=1,ROUND(_xlfn.XLOOKUP($E26,$A$2:$A$11,$C$2:$C$11,0,0)*F26*$D26,2),0)</f>
        <v>0</v>
      </c>
      <c r="S26" s="121">
        <f>IF(G26=1,ROUND(_xlfn.XLOOKUP($E26,$A$2:$A$11,$C$2:$C$11,0,0)*G26*$D26,2),0)</f>
        <v>0</v>
      </c>
      <c r="T26" s="121">
        <f>IF(H26=1,ROUND(_xlfn.XLOOKUP($E26,$A$2:$A$11,$C$2:$C$11,0,0)*H26*$D26,2),0)</f>
        <v>0.25</v>
      </c>
      <c r="U26" s="121">
        <f>IF(I26=1,ROUND(_xlfn.XLOOKUP($E26,$A$2:$A$11,$C$2:$C$11,0,0)*I26*$D26,2),0)</f>
        <v>0</v>
      </c>
      <c r="V26" s="121">
        <f>IF(J26=1,ROUND(_xlfn.XLOOKUP($E26,$A$2:$A$11,$C$2:$C$11,0,0)*J26*$D26,2),0)</f>
        <v>0</v>
      </c>
      <c r="W26" s="121">
        <f>IF(K26=1,ROUND(_xlfn.XLOOKUP($E26,$A$2:$A$11,$C$2:$C$11,0,0)*K26*$D26,2),0)</f>
        <v>0</v>
      </c>
      <c r="X26" s="121">
        <f>IF(L26=1,ROUND(_xlfn.XLOOKUP($E26,$A$2:$A$11,$C$2:$C$11,0,0)*L26*$D26,2),0)</f>
        <v>0</v>
      </c>
      <c r="Y26" s="121">
        <f>IF(M26=1,ROUND(_xlfn.XLOOKUP($E26,$A$2:$A$11,$C$2:$C$11,0,0)*M26*$D26,2),0)</f>
        <v>0</v>
      </c>
      <c r="Z26" s="121">
        <f>IF(N26=1,ROUND(_xlfn.XLOOKUP($E26,$A$2:$A$11,$C$2:$C$11,0,0)*N26*$D26,2),0)</f>
        <v>0</v>
      </c>
      <c r="AA26" s="121">
        <f>IF(O26=1,ROUND(_xlfn.XLOOKUP($E26,$A$2:$A$11,$C$2:$C$11,0,0)*O26*$D26,2),0)</f>
        <v>0</v>
      </c>
      <c r="AB26" s="121">
        <f>IF(P26=1,ROUND(_xlfn.XLOOKUP($E26,$A$2:$A$11,$C$2:$C$11,0,0)*P26*$D26,2),0)</f>
        <v>0</v>
      </c>
      <c r="AC26" s="121">
        <f>IF(Q26=1,ROUND(_xlfn.XLOOKUP($E26,$A$2:$A$11,$C$2:$C$11,0,0)*Q26*$D26,2),0)</f>
        <v>0</v>
      </c>
      <c r="AD26" s="120">
        <f>IF(OR(AND($E26=$A$6,$D$9=AD$15),AND($E26=$A$10,$D$11=AD$15),AND($E26=$A$3,$D$5=AD$15)),$D26-SUM($R26:AC26),IF($E26=$A$10,ROUND(_xlfn.XLOOKUP(AD$15,$D$10:$D$11,$C$10:$C$11,0,0)*$D26,2),IF($E26=$A$3,ROUND(_xlfn.XLOOKUP(AD$15,$D$3:$D$5,$C$3:$C$5,0,0)*$D26,2),IF($E26=$A$6,ROUND(_xlfn.XLOOKUP(AD$15,$D$6:$D$9,$C$6:$C$9,0,0)*$D26,2),""))))</f>
        <v>0</v>
      </c>
      <c r="AE26" s="121">
        <f>IF(OR(AND($E26=$A$6,$D$9=AE$15),AND($E26=$A$10,$D$11=AE$15),AND($E26=$A$3,$D$5=AE$15)),$D26-SUM($R26:AD26),IF($E26=$A$10,ROUND(_xlfn.XLOOKUP(AE$15,$D$10:$D$11,$C$10:$C$11,0,0)*$D26,2),IF($E26=$A$3,ROUND(_xlfn.XLOOKUP(AE$15,$D$3:$D$5,$C$3:$C$5,0,0)*$D26,2),IF($E26=$A$6,ROUND(_xlfn.XLOOKUP(AE$15,$D$6:$D$9,$C$6:$C$9,0,0)*$D26,2),""))))</f>
        <v>0</v>
      </c>
      <c r="AF26" s="122">
        <f>IF(OR(AND($E26=$A$6,$D$9=AF$15),AND($E26=$A$10,$D$11=AF$15),AND($E26=$A$3,$D$5=AF$15)),$D26-SUM($R26:AE26),IF($E26=$A$10,ROUND(_xlfn.XLOOKUP(AF$15,$D$10:$D$11,$C$10:$C$11,0,0)*$D26,2),IF($E26=$A$3,ROUND(_xlfn.XLOOKUP(AF$15,$D$3:$D$5,$C$3:$C$5,0,0)*$D26,2),IF($E26=$A$6,ROUND(_xlfn.XLOOKUP(AF$15,$D$6:$D$9,$C$6:$C$9,0,0)*$D26,2),""))))</f>
        <v>0.25</v>
      </c>
      <c r="AG26" s="91"/>
      <c r="AH26" s="92"/>
      <c r="AI26" s="92"/>
      <c r="AJ26" s="92"/>
      <c r="AK26" s="93"/>
      <c r="AL26" s="120">
        <f>IF(OR(AND($E26=$A$6,$D$9=AL$15),AND($E26=$A$10,$D$11=AL$15),AND($E26=$A$3,$D$5=AL$15)),$D26-SUM($R26:AK26),IF($E26=$A$10,ROUND(_xlfn.XLOOKUP(AL$15,$D$10:$D$11,$C$10:$C$11,0,0)*$D26,2),IF($E26=$A$3,ROUND(_xlfn.XLOOKUP(AL$15,$D$3:$D$5,$C$3:$C$5,0,0)*$D26,2),IF($E26=$A$6,ROUND(_xlfn.XLOOKUP(AL$15,$D$6:$D$9,$C$6:$C$9,0,0)*$D26,2),""))))</f>
        <v>0</v>
      </c>
      <c r="AM26" s="121">
        <f>IF(OR(AND($E26=$A$6,$D$9=AM$15),AND($E26=$A$10,$D$11=AM$15),AND($E26=$A$3,$D$5=AM$15)),$D26-SUM($R26:AL26),IF($E26=$A$10,ROUND(_xlfn.XLOOKUP(AM$15,$D$10:$D$11,$C$10:$C$11,0,0)*$D26,2),IF($E26=$A$3,ROUND(_xlfn.XLOOKUP(AM$15,$D$3:$D$5,$C$3:$C$5,0,0)*$D26,2),IF($E26=$A$6,ROUND(_xlfn.XLOOKUP(AM$15,$D$6:$D$9,$C$6:$C$9,0,0)*$D26,2),""))))</f>
        <v>0</v>
      </c>
      <c r="AN26" s="122">
        <f>IF(OR(AND($E26=$A$6,$D$9=AN$15),AND($E26=$A$10,$D$11=AN$15),AND($E26=$A$3,$D$5=AN$15)),$D26-SUM($R26:AM26),IF($E26=$A$10,ROUND(_xlfn.XLOOKUP(AN$15,$D$10:$D$11,$C$10:$C$11,0,0)*$D26,2),IF($E26=$A$3,ROUND(_xlfn.XLOOKUP(AN$15,$D$3:$D$5,$C$3:$C$5,0,0)*$D26,2),IF($E26=$A$6,ROUND(_xlfn.XLOOKUP(AN$15,$D$6:$D$9,$C$6:$C$9,0,0)*$D26,2),""))))</f>
        <v>0.25</v>
      </c>
      <c r="AO26" s="91"/>
      <c r="AP26" s="92"/>
      <c r="AQ26" s="93"/>
      <c r="AR26" s="92"/>
      <c r="AS26" s="91"/>
      <c r="AT26" s="93"/>
      <c r="AU26" s="130">
        <f>IF(OR(AND($E26=$A$6,$D$9=AU$15),AND($E26=$A$10,$D$11=AU$15),AND($E26=$A$3,$D$5=AU$15)),$D26-SUM($R26:AT26),IF($E26=$A$10,ROUND(_xlfn.XLOOKUP(AU$15,$D$10:$D$11,$C$10:$C$11,0,0)*$D26,2),IF($E26=$A$3,ROUND(_xlfn.XLOOKUP(AU$15,$D$3:$D$5,$C$3:$C$5,0,0)*$D26,2),IF($E26=$A$6,ROUND(_xlfn.XLOOKUP(AU$15,$D$6:$D$9,$C$6:$C$9,0,0)*$D26,2),""))))</f>
        <v>0.25</v>
      </c>
      <c r="AV26" s="3" t="str">
        <f>IF(SUM(R26:AU26)=D26,"","CORRIGIR")</f>
        <v/>
      </c>
    </row>
    <row r="27" spans="1:48" ht="72" outlineLevel="1" x14ac:dyDescent="0.3">
      <c r="A27" s="62" t="s">
        <v>201</v>
      </c>
      <c r="B27" s="67" t="s">
        <v>148</v>
      </c>
      <c r="C27" s="68">
        <f t="shared" si="3"/>
        <v>9.5238095238095247E-3</v>
      </c>
      <c r="D27" s="112">
        <v>1</v>
      </c>
      <c r="E27" s="65" t="s">
        <v>122</v>
      </c>
      <c r="F27" s="66" t="s">
        <v>191</v>
      </c>
      <c r="G27" s="66" t="s">
        <v>191</v>
      </c>
      <c r="H27" s="66">
        <v>1</v>
      </c>
      <c r="I27" s="66"/>
      <c r="J27" s="66"/>
      <c r="K27" s="66"/>
      <c r="L27" s="66"/>
      <c r="M27" s="66"/>
      <c r="N27" s="66"/>
      <c r="O27" s="66"/>
      <c r="P27" s="66"/>
      <c r="Q27" s="66"/>
      <c r="R27" s="132">
        <f>IF(F27=1,ROUND(_xlfn.XLOOKUP($E27,$A$2:$A$11,$C$2:$C$11,0,0)*F27*$D27,2),0)</f>
        <v>0</v>
      </c>
      <c r="S27" s="121">
        <f>IF(G27=1,ROUND(_xlfn.XLOOKUP($E27,$A$2:$A$11,$C$2:$C$11,0,0)*G27*$D27,2),0)</f>
        <v>0</v>
      </c>
      <c r="T27" s="121">
        <f>IF(H27=1,ROUND(_xlfn.XLOOKUP($E27,$A$2:$A$11,$C$2:$C$11,0,0)*H27*$D27,2),0)</f>
        <v>0.25</v>
      </c>
      <c r="U27" s="121">
        <f>IF(I27=1,ROUND(_xlfn.XLOOKUP($E27,$A$2:$A$11,$C$2:$C$11,0,0)*I27*$D27,2),0)</f>
        <v>0</v>
      </c>
      <c r="V27" s="121">
        <f>IF(J27=1,ROUND(_xlfn.XLOOKUP($E27,$A$2:$A$11,$C$2:$C$11,0,0)*J27*$D27,2),0)</f>
        <v>0</v>
      </c>
      <c r="W27" s="121">
        <f>IF(K27=1,ROUND(_xlfn.XLOOKUP($E27,$A$2:$A$11,$C$2:$C$11,0,0)*K27*$D27,2),0)</f>
        <v>0</v>
      </c>
      <c r="X27" s="121">
        <f>IF(L27=1,ROUND(_xlfn.XLOOKUP($E27,$A$2:$A$11,$C$2:$C$11,0,0)*L27*$D27,2),0)</f>
        <v>0</v>
      </c>
      <c r="Y27" s="121">
        <f>IF(M27=1,ROUND(_xlfn.XLOOKUP($E27,$A$2:$A$11,$C$2:$C$11,0,0)*M27*$D27,2),0)</f>
        <v>0</v>
      </c>
      <c r="Z27" s="121">
        <f>IF(N27=1,ROUND(_xlfn.XLOOKUP($E27,$A$2:$A$11,$C$2:$C$11,0,0)*N27*$D27,2),0)</f>
        <v>0</v>
      </c>
      <c r="AA27" s="121">
        <f>IF(O27=1,ROUND(_xlfn.XLOOKUP($E27,$A$2:$A$11,$C$2:$C$11,0,0)*O27*$D27,2),0)</f>
        <v>0</v>
      </c>
      <c r="AB27" s="121">
        <f>IF(P27=1,ROUND(_xlfn.XLOOKUP($E27,$A$2:$A$11,$C$2:$C$11,0,0)*P27*$D27,2),0)</f>
        <v>0</v>
      </c>
      <c r="AC27" s="121">
        <f>IF(Q27=1,ROUND(_xlfn.XLOOKUP($E27,$A$2:$A$11,$C$2:$C$11,0,0)*Q27*$D27,2),0)</f>
        <v>0</v>
      </c>
      <c r="AD27" s="120">
        <f>IF(OR(AND($E27=$A$6,$D$9=AD$15),AND($E27=$A$10,$D$11=AD$15),AND($E27=$A$3,$D$5=AD$15)),$D27-SUM($R27:AC27),IF($E27=$A$10,ROUND(_xlfn.XLOOKUP(AD$15,$D$10:$D$11,$C$10:$C$11,0,0)*$D27,2),IF($E27=$A$3,ROUND(_xlfn.XLOOKUP(AD$15,$D$3:$D$5,$C$3:$C$5,0,0)*$D27,2),IF($E27=$A$6,ROUND(_xlfn.XLOOKUP(AD$15,$D$6:$D$9,$C$6:$C$9,0,0)*$D27,2),""))))</f>
        <v>0</v>
      </c>
      <c r="AE27" s="121">
        <f>IF(OR(AND($E27=$A$6,$D$9=AE$15),AND($E27=$A$10,$D$11=AE$15),AND($E27=$A$3,$D$5=AE$15)),$D27-SUM($R27:AD27),IF($E27=$A$10,ROUND(_xlfn.XLOOKUP(AE$15,$D$10:$D$11,$C$10:$C$11,0,0)*$D27,2),IF($E27=$A$3,ROUND(_xlfn.XLOOKUP(AE$15,$D$3:$D$5,$C$3:$C$5,0,0)*$D27,2),IF($E27=$A$6,ROUND(_xlfn.XLOOKUP(AE$15,$D$6:$D$9,$C$6:$C$9,0,0)*$D27,2),""))))</f>
        <v>0</v>
      </c>
      <c r="AF27" s="122">
        <f>IF(OR(AND($E27=$A$6,$D$9=AF$15),AND($E27=$A$10,$D$11=AF$15),AND($E27=$A$3,$D$5=AF$15)),$D27-SUM($R27:AE27),IF($E27=$A$10,ROUND(_xlfn.XLOOKUP(AF$15,$D$10:$D$11,$C$10:$C$11,0,0)*$D27,2),IF($E27=$A$3,ROUND(_xlfn.XLOOKUP(AF$15,$D$3:$D$5,$C$3:$C$5,0,0)*$D27,2),IF($E27=$A$6,ROUND(_xlfn.XLOOKUP(AF$15,$D$6:$D$9,$C$6:$C$9,0,0)*$D27,2),""))))</f>
        <v>0.25</v>
      </c>
      <c r="AG27" s="91"/>
      <c r="AH27" s="92"/>
      <c r="AI27" s="92"/>
      <c r="AJ27" s="92"/>
      <c r="AK27" s="93"/>
      <c r="AL27" s="120">
        <f>IF(OR(AND($E27=$A$6,$D$9=AL$15),AND($E27=$A$10,$D$11=AL$15),AND($E27=$A$3,$D$5=AL$15)),$D27-SUM($R27:AK27),IF($E27=$A$10,ROUND(_xlfn.XLOOKUP(AL$15,$D$10:$D$11,$C$10:$C$11,0,0)*$D27,2),IF($E27=$A$3,ROUND(_xlfn.XLOOKUP(AL$15,$D$3:$D$5,$C$3:$C$5,0,0)*$D27,2),IF($E27=$A$6,ROUND(_xlfn.XLOOKUP(AL$15,$D$6:$D$9,$C$6:$C$9,0,0)*$D27,2),""))))</f>
        <v>0</v>
      </c>
      <c r="AM27" s="121">
        <f>IF(OR(AND($E27=$A$6,$D$9=AM$15),AND($E27=$A$10,$D$11=AM$15),AND($E27=$A$3,$D$5=AM$15)),$D27-SUM($R27:AL27),IF($E27=$A$10,ROUND(_xlfn.XLOOKUP(AM$15,$D$10:$D$11,$C$10:$C$11,0,0)*$D27,2),IF($E27=$A$3,ROUND(_xlfn.XLOOKUP(AM$15,$D$3:$D$5,$C$3:$C$5,0,0)*$D27,2),IF($E27=$A$6,ROUND(_xlfn.XLOOKUP(AM$15,$D$6:$D$9,$C$6:$C$9,0,0)*$D27,2),""))))</f>
        <v>0</v>
      </c>
      <c r="AN27" s="122">
        <f>IF(OR(AND($E27=$A$6,$D$9=AN$15),AND($E27=$A$10,$D$11=AN$15),AND($E27=$A$3,$D$5=AN$15)),$D27-SUM($R27:AM27),IF($E27=$A$10,ROUND(_xlfn.XLOOKUP(AN$15,$D$10:$D$11,$C$10:$C$11,0,0)*$D27,2),IF($E27=$A$3,ROUND(_xlfn.XLOOKUP(AN$15,$D$3:$D$5,$C$3:$C$5,0,0)*$D27,2),IF($E27=$A$6,ROUND(_xlfn.XLOOKUP(AN$15,$D$6:$D$9,$C$6:$C$9,0,0)*$D27,2),""))))</f>
        <v>0.25</v>
      </c>
      <c r="AO27" s="91"/>
      <c r="AP27" s="92"/>
      <c r="AQ27" s="93"/>
      <c r="AR27" s="92"/>
      <c r="AS27" s="91"/>
      <c r="AT27" s="93"/>
      <c r="AU27" s="130">
        <f>IF(OR(AND($E27=$A$6,$D$9=AU$15),AND($E27=$A$10,$D$11=AU$15),AND($E27=$A$3,$D$5=AU$15)),$D27-SUM($R27:AT27),IF($E27=$A$10,ROUND(_xlfn.XLOOKUP(AU$15,$D$10:$D$11,$C$10:$C$11,0,0)*$D27,2),IF($E27=$A$3,ROUND(_xlfn.XLOOKUP(AU$15,$D$3:$D$5,$C$3:$C$5,0,0)*$D27,2),IF($E27=$A$6,ROUND(_xlfn.XLOOKUP(AU$15,$D$6:$D$9,$C$6:$C$9,0,0)*$D27,2),""))))</f>
        <v>0.25</v>
      </c>
      <c r="AV27" s="3" t="str">
        <f>IF(SUM(R27:AU27)=D27,"","CORRIGIR")</f>
        <v/>
      </c>
    </row>
    <row r="28" spans="1:48" ht="57.6" outlineLevel="1" x14ac:dyDescent="0.3">
      <c r="A28" s="62" t="s">
        <v>202</v>
      </c>
      <c r="B28" s="67" t="s">
        <v>149</v>
      </c>
      <c r="C28" s="68">
        <f t="shared" si="3"/>
        <v>9.5238095238095247E-3</v>
      </c>
      <c r="D28" s="112">
        <v>1</v>
      </c>
      <c r="E28" s="65" t="s">
        <v>122</v>
      </c>
      <c r="F28" s="66" t="s">
        <v>191</v>
      </c>
      <c r="G28" s="66" t="s">
        <v>191</v>
      </c>
      <c r="H28" s="66">
        <v>1</v>
      </c>
      <c r="I28" s="66"/>
      <c r="J28" s="66"/>
      <c r="K28" s="66"/>
      <c r="L28" s="66"/>
      <c r="M28" s="66"/>
      <c r="N28" s="66"/>
      <c r="O28" s="66"/>
      <c r="P28" s="66"/>
      <c r="Q28" s="66"/>
      <c r="R28" s="132">
        <f>IF(F28=1,ROUND(_xlfn.XLOOKUP($E28,$A$2:$A$11,$C$2:$C$11,0,0)*F28*$D28,2),0)</f>
        <v>0</v>
      </c>
      <c r="S28" s="121">
        <f>IF(G28=1,ROUND(_xlfn.XLOOKUP($E28,$A$2:$A$11,$C$2:$C$11,0,0)*G28*$D28,2),0)</f>
        <v>0</v>
      </c>
      <c r="T28" s="121">
        <f>IF(H28=1,ROUND(_xlfn.XLOOKUP($E28,$A$2:$A$11,$C$2:$C$11,0,0)*H28*$D28,2),0)</f>
        <v>0.25</v>
      </c>
      <c r="U28" s="121">
        <f>IF(I28=1,ROUND(_xlfn.XLOOKUP($E28,$A$2:$A$11,$C$2:$C$11,0,0)*I28*$D28,2),0)</f>
        <v>0</v>
      </c>
      <c r="V28" s="121">
        <f>IF(J28=1,ROUND(_xlfn.XLOOKUP($E28,$A$2:$A$11,$C$2:$C$11,0,0)*J28*$D28,2),0)</f>
        <v>0</v>
      </c>
      <c r="W28" s="121">
        <f>IF(K28=1,ROUND(_xlfn.XLOOKUP($E28,$A$2:$A$11,$C$2:$C$11,0,0)*K28*$D28,2),0)</f>
        <v>0</v>
      </c>
      <c r="X28" s="121">
        <f>IF(L28=1,ROUND(_xlfn.XLOOKUP($E28,$A$2:$A$11,$C$2:$C$11,0,0)*L28*$D28,2),0)</f>
        <v>0</v>
      </c>
      <c r="Y28" s="121">
        <f>IF(M28=1,ROUND(_xlfn.XLOOKUP($E28,$A$2:$A$11,$C$2:$C$11,0,0)*M28*$D28,2),0)</f>
        <v>0</v>
      </c>
      <c r="Z28" s="121">
        <f>IF(N28=1,ROUND(_xlfn.XLOOKUP($E28,$A$2:$A$11,$C$2:$C$11,0,0)*N28*$D28,2),0)</f>
        <v>0</v>
      </c>
      <c r="AA28" s="121">
        <f>IF(O28=1,ROUND(_xlfn.XLOOKUP($E28,$A$2:$A$11,$C$2:$C$11,0,0)*O28*$D28,2),0)</f>
        <v>0</v>
      </c>
      <c r="AB28" s="121">
        <f>IF(P28=1,ROUND(_xlfn.XLOOKUP($E28,$A$2:$A$11,$C$2:$C$11,0,0)*P28*$D28,2),0)</f>
        <v>0</v>
      </c>
      <c r="AC28" s="121">
        <f>IF(Q28=1,ROUND(_xlfn.XLOOKUP($E28,$A$2:$A$11,$C$2:$C$11,0,0)*Q28*$D28,2),0)</f>
        <v>0</v>
      </c>
      <c r="AD28" s="120">
        <f>IF(OR(AND($E28=$A$6,$D$9=AD$15),AND($E28=$A$10,$D$11=AD$15),AND($E28=$A$3,$D$5=AD$15)),$D28-SUM($R28:AC28),IF($E28=$A$10,ROUND(_xlfn.XLOOKUP(AD$15,$D$10:$D$11,$C$10:$C$11,0,0)*$D28,2),IF($E28=$A$3,ROUND(_xlfn.XLOOKUP(AD$15,$D$3:$D$5,$C$3:$C$5,0,0)*$D28,2),IF($E28=$A$6,ROUND(_xlfn.XLOOKUP(AD$15,$D$6:$D$9,$C$6:$C$9,0,0)*$D28,2),""))))</f>
        <v>0</v>
      </c>
      <c r="AE28" s="121">
        <f>IF(OR(AND($E28=$A$6,$D$9=AE$15),AND($E28=$A$10,$D$11=AE$15),AND($E28=$A$3,$D$5=AE$15)),$D28-SUM($R28:AD28),IF($E28=$A$10,ROUND(_xlfn.XLOOKUP(AE$15,$D$10:$D$11,$C$10:$C$11,0,0)*$D28,2),IF($E28=$A$3,ROUND(_xlfn.XLOOKUP(AE$15,$D$3:$D$5,$C$3:$C$5,0,0)*$D28,2),IF($E28=$A$6,ROUND(_xlfn.XLOOKUP(AE$15,$D$6:$D$9,$C$6:$C$9,0,0)*$D28,2),""))))</f>
        <v>0</v>
      </c>
      <c r="AF28" s="122">
        <f>IF(OR(AND($E28=$A$6,$D$9=AF$15),AND($E28=$A$10,$D$11=AF$15),AND($E28=$A$3,$D$5=AF$15)),$D28-SUM($R28:AE28),IF($E28=$A$10,ROUND(_xlfn.XLOOKUP(AF$15,$D$10:$D$11,$C$10:$C$11,0,0)*$D28,2),IF($E28=$A$3,ROUND(_xlfn.XLOOKUP(AF$15,$D$3:$D$5,$C$3:$C$5,0,0)*$D28,2),IF($E28=$A$6,ROUND(_xlfn.XLOOKUP(AF$15,$D$6:$D$9,$C$6:$C$9,0,0)*$D28,2),""))))</f>
        <v>0.25</v>
      </c>
      <c r="AG28" s="91"/>
      <c r="AH28" s="92"/>
      <c r="AI28" s="92"/>
      <c r="AJ28" s="92"/>
      <c r="AK28" s="93"/>
      <c r="AL28" s="120">
        <f>IF(OR(AND($E28=$A$6,$D$9=AL$15),AND($E28=$A$10,$D$11=AL$15),AND($E28=$A$3,$D$5=AL$15)),$D28-SUM($R28:AK28),IF($E28=$A$10,ROUND(_xlfn.XLOOKUP(AL$15,$D$10:$D$11,$C$10:$C$11,0,0)*$D28,2),IF($E28=$A$3,ROUND(_xlfn.XLOOKUP(AL$15,$D$3:$D$5,$C$3:$C$5,0,0)*$D28,2),IF($E28=$A$6,ROUND(_xlfn.XLOOKUP(AL$15,$D$6:$D$9,$C$6:$C$9,0,0)*$D28,2),""))))</f>
        <v>0</v>
      </c>
      <c r="AM28" s="121">
        <f>IF(OR(AND($E28=$A$6,$D$9=AM$15),AND($E28=$A$10,$D$11=AM$15),AND($E28=$A$3,$D$5=AM$15)),$D28-SUM($R28:AL28),IF($E28=$A$10,ROUND(_xlfn.XLOOKUP(AM$15,$D$10:$D$11,$C$10:$C$11,0,0)*$D28,2),IF($E28=$A$3,ROUND(_xlfn.XLOOKUP(AM$15,$D$3:$D$5,$C$3:$C$5,0,0)*$D28,2),IF($E28=$A$6,ROUND(_xlfn.XLOOKUP(AM$15,$D$6:$D$9,$C$6:$C$9,0,0)*$D28,2),""))))</f>
        <v>0</v>
      </c>
      <c r="AN28" s="122">
        <f>IF(OR(AND($E28=$A$6,$D$9=AN$15),AND($E28=$A$10,$D$11=AN$15),AND($E28=$A$3,$D$5=AN$15)),$D28-SUM($R28:AM28),IF($E28=$A$10,ROUND(_xlfn.XLOOKUP(AN$15,$D$10:$D$11,$C$10:$C$11,0,0)*$D28,2),IF($E28=$A$3,ROUND(_xlfn.XLOOKUP(AN$15,$D$3:$D$5,$C$3:$C$5,0,0)*$D28,2),IF($E28=$A$6,ROUND(_xlfn.XLOOKUP(AN$15,$D$6:$D$9,$C$6:$C$9,0,0)*$D28,2),""))))</f>
        <v>0.25</v>
      </c>
      <c r="AO28" s="91"/>
      <c r="AP28" s="92"/>
      <c r="AQ28" s="93"/>
      <c r="AR28" s="92"/>
      <c r="AS28" s="91"/>
      <c r="AT28" s="93"/>
      <c r="AU28" s="130">
        <f>IF(OR(AND($E28=$A$6,$D$9=AU$15),AND($E28=$A$10,$D$11=AU$15),AND($E28=$A$3,$D$5=AU$15)),$D28-SUM($R28:AT28),IF($E28=$A$10,ROUND(_xlfn.XLOOKUP(AU$15,$D$10:$D$11,$C$10:$C$11,0,0)*$D28,2),IF($E28=$A$3,ROUND(_xlfn.XLOOKUP(AU$15,$D$3:$D$5,$C$3:$C$5,0,0)*$D28,2),IF($E28=$A$6,ROUND(_xlfn.XLOOKUP(AU$15,$D$6:$D$9,$C$6:$C$9,0,0)*$D28,2),""))))</f>
        <v>0.25</v>
      </c>
      <c r="AV28" s="3" t="str">
        <f>IF(SUM(R28:AU28)=D28,"","CORRIGIR")</f>
        <v/>
      </c>
    </row>
    <row r="29" spans="1:48" ht="14.4" x14ac:dyDescent="0.3">
      <c r="A29" s="52" t="s">
        <v>78</v>
      </c>
      <c r="B29" s="53" t="s">
        <v>41</v>
      </c>
      <c r="C29" s="54">
        <f t="shared" si="3"/>
        <v>2.8571428571428571E-2</v>
      </c>
      <c r="D29" s="115">
        <f>SUBTOTAL(9,D30:D32)</f>
        <v>3</v>
      </c>
      <c r="E29" s="55"/>
      <c r="F29" s="56"/>
      <c r="G29" s="57"/>
      <c r="H29" s="56"/>
      <c r="I29" s="57"/>
      <c r="J29" s="56"/>
      <c r="K29" s="57"/>
      <c r="L29" s="56"/>
      <c r="M29" s="57"/>
      <c r="N29" s="56"/>
      <c r="O29" s="57"/>
      <c r="P29" s="56"/>
      <c r="Q29" s="58"/>
      <c r="R29" s="100"/>
      <c r="S29" s="101"/>
      <c r="T29" s="100"/>
      <c r="U29" s="101"/>
      <c r="V29" s="100"/>
      <c r="W29" s="101"/>
      <c r="X29" s="100"/>
      <c r="Y29" s="101"/>
      <c r="Z29" s="100"/>
      <c r="AA29" s="101"/>
      <c r="AB29" s="100"/>
      <c r="AC29" s="101"/>
      <c r="AD29" s="100"/>
      <c r="AE29" s="101"/>
      <c r="AF29" s="100"/>
      <c r="AG29" s="101"/>
      <c r="AH29" s="100"/>
      <c r="AI29" s="101"/>
      <c r="AJ29" s="100"/>
      <c r="AK29" s="101"/>
      <c r="AL29" s="100"/>
      <c r="AM29" s="101"/>
      <c r="AN29" s="100"/>
      <c r="AO29" s="101"/>
      <c r="AP29" s="100"/>
      <c r="AQ29" s="101"/>
      <c r="AR29" s="100"/>
      <c r="AS29" s="101"/>
      <c r="AT29" s="100"/>
      <c r="AU29" s="102"/>
    </row>
    <row r="30" spans="1:48" ht="28.8" outlineLevel="1" x14ac:dyDescent="0.3">
      <c r="A30" s="62" t="s">
        <v>203</v>
      </c>
      <c r="B30" s="67" t="s">
        <v>150</v>
      </c>
      <c r="C30" s="68">
        <f t="shared" si="3"/>
        <v>9.5238095238095247E-3</v>
      </c>
      <c r="D30" s="112">
        <v>1</v>
      </c>
      <c r="E30" s="65" t="s">
        <v>122</v>
      </c>
      <c r="F30" s="66"/>
      <c r="G30" s="66"/>
      <c r="H30" s="66" t="s">
        <v>191</v>
      </c>
      <c r="I30" s="66">
        <v>1</v>
      </c>
      <c r="J30" s="66"/>
      <c r="K30" s="66"/>
      <c r="L30" s="66"/>
      <c r="M30" s="66"/>
      <c r="N30" s="66"/>
      <c r="O30" s="66"/>
      <c r="P30" s="66"/>
      <c r="Q30" s="66"/>
      <c r="R30" s="132">
        <f>IF(F30=1,ROUND(_xlfn.XLOOKUP($E30,$A$2:$A$11,$C$2:$C$11,0,0)*F30*$D30,2),0)</f>
        <v>0</v>
      </c>
      <c r="S30" s="121">
        <f>IF(G30=1,ROUND(_xlfn.XLOOKUP($E30,$A$2:$A$11,$C$2:$C$11,0,0)*G30*$D30,2),0)</f>
        <v>0</v>
      </c>
      <c r="T30" s="121">
        <f>IF(H30=1,ROUND(_xlfn.XLOOKUP($E30,$A$2:$A$11,$C$2:$C$11,0,0)*H30*$D30,2),0)</f>
        <v>0</v>
      </c>
      <c r="U30" s="121">
        <f>IF(I30=1,ROUND(_xlfn.XLOOKUP($E30,$A$2:$A$11,$C$2:$C$11,0,0)*I30*$D30,2),0)</f>
        <v>0.25</v>
      </c>
      <c r="V30" s="121">
        <f>IF(J30=1,ROUND(_xlfn.XLOOKUP($E30,$A$2:$A$11,$C$2:$C$11,0,0)*J30*$D30,2),0)</f>
        <v>0</v>
      </c>
      <c r="W30" s="121">
        <f>IF(K30=1,ROUND(_xlfn.XLOOKUP($E30,$A$2:$A$11,$C$2:$C$11,0,0)*K30*$D30,2),0)</f>
        <v>0</v>
      </c>
      <c r="X30" s="121">
        <f>IF(L30=1,ROUND(_xlfn.XLOOKUP($E30,$A$2:$A$11,$C$2:$C$11,0,0)*L30*$D30,2),0)</f>
        <v>0</v>
      </c>
      <c r="Y30" s="121">
        <f>IF(M30=1,ROUND(_xlfn.XLOOKUP($E30,$A$2:$A$11,$C$2:$C$11,0,0)*M30*$D30,2),0)</f>
        <v>0</v>
      </c>
      <c r="Z30" s="121">
        <f>IF(N30=1,ROUND(_xlfn.XLOOKUP($E30,$A$2:$A$11,$C$2:$C$11,0,0)*N30*$D30,2),0)</f>
        <v>0</v>
      </c>
      <c r="AA30" s="121">
        <f>IF(O30=1,ROUND(_xlfn.XLOOKUP($E30,$A$2:$A$11,$C$2:$C$11,0,0)*O30*$D30,2),0)</f>
        <v>0</v>
      </c>
      <c r="AB30" s="121">
        <f>IF(P30=1,ROUND(_xlfn.XLOOKUP($E30,$A$2:$A$11,$C$2:$C$11,0,0)*P30*$D30,2),0)</f>
        <v>0</v>
      </c>
      <c r="AC30" s="121">
        <f>IF(Q30=1,ROUND(_xlfn.XLOOKUP($E30,$A$2:$A$11,$C$2:$C$11,0,0)*Q30*$D30,2),0)</f>
        <v>0</v>
      </c>
      <c r="AD30" s="120">
        <f>IF(OR(AND($E30=$A$6,$D$9=AD$15),AND($E30=$A$10,$D$11=AD$15),AND($E30=$A$3,$D$5=AD$15)),$D30-SUM($R30:AC30),IF($E30=$A$10,ROUND(_xlfn.XLOOKUP(AD$15,$D$10:$D$11,$C$10:$C$11,0,0)*$D30,2),IF($E30=$A$3,ROUND(_xlfn.XLOOKUP(AD$15,$D$3:$D$5,$C$3:$C$5,0,0)*$D30,2),IF($E30=$A$6,ROUND(_xlfn.XLOOKUP(AD$15,$D$6:$D$9,$C$6:$C$9,0,0)*$D30,2),""))))</f>
        <v>0</v>
      </c>
      <c r="AE30" s="121">
        <f>IF(OR(AND($E30=$A$6,$D$9=AE$15),AND($E30=$A$10,$D$11=AE$15),AND($E30=$A$3,$D$5=AE$15)),$D30-SUM($R30:AD30),IF($E30=$A$10,ROUND(_xlfn.XLOOKUP(AE$15,$D$10:$D$11,$C$10:$C$11,0,0)*$D30,2),IF($E30=$A$3,ROUND(_xlfn.XLOOKUP(AE$15,$D$3:$D$5,$C$3:$C$5,0,0)*$D30,2),IF($E30=$A$6,ROUND(_xlfn.XLOOKUP(AE$15,$D$6:$D$9,$C$6:$C$9,0,0)*$D30,2),""))))</f>
        <v>0</v>
      </c>
      <c r="AF30" s="122">
        <f>IF(OR(AND($E30=$A$6,$D$9=AF$15),AND($E30=$A$10,$D$11=AF$15),AND($E30=$A$3,$D$5=AF$15)),$D30-SUM($R30:AE30),IF($E30=$A$10,ROUND(_xlfn.XLOOKUP(AF$15,$D$10:$D$11,$C$10:$C$11,0,0)*$D30,2),IF($E30=$A$3,ROUND(_xlfn.XLOOKUP(AF$15,$D$3:$D$5,$C$3:$C$5,0,0)*$D30,2),IF($E30=$A$6,ROUND(_xlfn.XLOOKUP(AF$15,$D$6:$D$9,$C$6:$C$9,0,0)*$D30,2),""))))</f>
        <v>0.25</v>
      </c>
      <c r="AG30" s="91"/>
      <c r="AH30" s="92"/>
      <c r="AI30" s="92"/>
      <c r="AJ30" s="92"/>
      <c r="AK30" s="93"/>
      <c r="AL30" s="120">
        <f>IF(OR(AND($E30=$A$6,$D$9=AL$15),AND($E30=$A$10,$D$11=AL$15),AND($E30=$A$3,$D$5=AL$15)),$D30-SUM($R30:AK30),IF($E30=$A$10,ROUND(_xlfn.XLOOKUP(AL$15,$D$10:$D$11,$C$10:$C$11,0,0)*$D30,2),IF($E30=$A$3,ROUND(_xlfn.XLOOKUP(AL$15,$D$3:$D$5,$C$3:$C$5,0,0)*$D30,2),IF($E30=$A$6,ROUND(_xlfn.XLOOKUP(AL$15,$D$6:$D$9,$C$6:$C$9,0,0)*$D30,2),""))))</f>
        <v>0</v>
      </c>
      <c r="AM30" s="121">
        <f>IF(OR(AND($E30=$A$6,$D$9=AM$15),AND($E30=$A$10,$D$11=AM$15),AND($E30=$A$3,$D$5=AM$15)),$D30-SUM($R30:AL30),IF($E30=$A$10,ROUND(_xlfn.XLOOKUP(AM$15,$D$10:$D$11,$C$10:$C$11,0,0)*$D30,2),IF($E30=$A$3,ROUND(_xlfn.XLOOKUP(AM$15,$D$3:$D$5,$C$3:$C$5,0,0)*$D30,2),IF($E30=$A$6,ROUND(_xlfn.XLOOKUP(AM$15,$D$6:$D$9,$C$6:$C$9,0,0)*$D30,2),""))))</f>
        <v>0</v>
      </c>
      <c r="AN30" s="122">
        <f>IF(OR(AND($E30=$A$6,$D$9=AN$15),AND($E30=$A$10,$D$11=AN$15),AND($E30=$A$3,$D$5=AN$15)),$D30-SUM($R30:AM30),IF($E30=$A$10,ROUND(_xlfn.XLOOKUP(AN$15,$D$10:$D$11,$C$10:$C$11,0,0)*$D30,2),IF($E30=$A$3,ROUND(_xlfn.XLOOKUP(AN$15,$D$3:$D$5,$C$3:$C$5,0,0)*$D30,2),IF($E30=$A$6,ROUND(_xlfn.XLOOKUP(AN$15,$D$6:$D$9,$C$6:$C$9,0,0)*$D30,2),""))))</f>
        <v>0.25</v>
      </c>
      <c r="AO30" s="91"/>
      <c r="AP30" s="92"/>
      <c r="AQ30" s="93"/>
      <c r="AR30" s="92"/>
      <c r="AS30" s="91"/>
      <c r="AT30" s="93"/>
      <c r="AU30" s="130">
        <f>IF(OR(AND($E30=$A$6,$D$9=AU$15),AND($E30=$A$10,$D$11=AU$15),AND($E30=$A$3,$D$5=AU$15)),$D30-SUM($R30:AT30),IF($E30=$A$10,ROUND(_xlfn.XLOOKUP(AU$15,$D$10:$D$11,$C$10:$C$11,0,0)*$D30,2),IF($E30=$A$3,ROUND(_xlfn.XLOOKUP(AU$15,$D$3:$D$5,$C$3:$C$5,0,0)*$D30,2),IF($E30=$A$6,ROUND(_xlfn.XLOOKUP(AU$15,$D$6:$D$9,$C$6:$C$9,0,0)*$D30,2),""))))</f>
        <v>0.25</v>
      </c>
      <c r="AV30" s="3" t="str">
        <f>IF(SUM(R30:AU30)=D30,"","CORRIGIR")</f>
        <v/>
      </c>
    </row>
    <row r="31" spans="1:48" ht="57.6" outlineLevel="1" x14ac:dyDescent="0.3">
      <c r="A31" s="62" t="s">
        <v>204</v>
      </c>
      <c r="B31" s="67" t="s">
        <v>151</v>
      </c>
      <c r="C31" s="68">
        <f t="shared" si="3"/>
        <v>9.5238095238095247E-3</v>
      </c>
      <c r="D31" s="112">
        <v>1</v>
      </c>
      <c r="E31" s="65" t="s">
        <v>122</v>
      </c>
      <c r="F31" s="66"/>
      <c r="G31" s="66"/>
      <c r="H31" s="66" t="s">
        <v>191</v>
      </c>
      <c r="I31" s="66">
        <v>1</v>
      </c>
      <c r="J31" s="66"/>
      <c r="K31" s="66"/>
      <c r="L31" s="66"/>
      <c r="M31" s="66"/>
      <c r="N31" s="66"/>
      <c r="O31" s="66"/>
      <c r="P31" s="66"/>
      <c r="Q31" s="66"/>
      <c r="R31" s="132">
        <f>IF(F31=1,ROUND(_xlfn.XLOOKUP($E31,$A$2:$A$11,$C$2:$C$11,0,0)*F31*$D31,2),0)</f>
        <v>0</v>
      </c>
      <c r="S31" s="121">
        <f>IF(G31=1,ROUND(_xlfn.XLOOKUP($E31,$A$2:$A$11,$C$2:$C$11,0,0)*G31*$D31,2),0)</f>
        <v>0</v>
      </c>
      <c r="T31" s="121">
        <f>IF(H31=1,ROUND(_xlfn.XLOOKUP($E31,$A$2:$A$11,$C$2:$C$11,0,0)*H31*$D31,2),0)</f>
        <v>0</v>
      </c>
      <c r="U31" s="121">
        <f>IF(I31=1,ROUND(_xlfn.XLOOKUP($E31,$A$2:$A$11,$C$2:$C$11,0,0)*I31*$D31,2),0)</f>
        <v>0.25</v>
      </c>
      <c r="V31" s="121">
        <f>IF(J31=1,ROUND(_xlfn.XLOOKUP($E31,$A$2:$A$11,$C$2:$C$11,0,0)*J31*$D31,2),0)</f>
        <v>0</v>
      </c>
      <c r="W31" s="121">
        <f>IF(K31=1,ROUND(_xlfn.XLOOKUP($E31,$A$2:$A$11,$C$2:$C$11,0,0)*K31*$D31,2),0)</f>
        <v>0</v>
      </c>
      <c r="X31" s="121">
        <f>IF(L31=1,ROUND(_xlfn.XLOOKUP($E31,$A$2:$A$11,$C$2:$C$11,0,0)*L31*$D31,2),0)</f>
        <v>0</v>
      </c>
      <c r="Y31" s="121">
        <f>IF(M31=1,ROUND(_xlfn.XLOOKUP($E31,$A$2:$A$11,$C$2:$C$11,0,0)*M31*$D31,2),0)</f>
        <v>0</v>
      </c>
      <c r="Z31" s="121">
        <f>IF(N31=1,ROUND(_xlfn.XLOOKUP($E31,$A$2:$A$11,$C$2:$C$11,0,0)*N31*$D31,2),0)</f>
        <v>0</v>
      </c>
      <c r="AA31" s="121">
        <f>IF(O31=1,ROUND(_xlfn.XLOOKUP($E31,$A$2:$A$11,$C$2:$C$11,0,0)*O31*$D31,2),0)</f>
        <v>0</v>
      </c>
      <c r="AB31" s="121">
        <f>IF(P31=1,ROUND(_xlfn.XLOOKUP($E31,$A$2:$A$11,$C$2:$C$11,0,0)*P31*$D31,2),0)</f>
        <v>0</v>
      </c>
      <c r="AC31" s="121">
        <f>IF(Q31=1,ROUND(_xlfn.XLOOKUP($E31,$A$2:$A$11,$C$2:$C$11,0,0)*Q31*$D31,2),0)</f>
        <v>0</v>
      </c>
      <c r="AD31" s="120">
        <f>IF(OR(AND($E31=$A$6,$D$9=AD$15),AND($E31=$A$10,$D$11=AD$15),AND($E31=$A$3,$D$5=AD$15)),$D31-SUM($R31:AC31),IF($E31=$A$10,ROUND(_xlfn.XLOOKUP(AD$15,$D$10:$D$11,$C$10:$C$11,0,0)*$D31,2),IF($E31=$A$3,ROUND(_xlfn.XLOOKUP(AD$15,$D$3:$D$5,$C$3:$C$5,0,0)*$D31,2),IF($E31=$A$6,ROUND(_xlfn.XLOOKUP(AD$15,$D$6:$D$9,$C$6:$C$9,0,0)*$D31,2),""))))</f>
        <v>0</v>
      </c>
      <c r="AE31" s="121">
        <f>IF(OR(AND($E31=$A$6,$D$9=AE$15),AND($E31=$A$10,$D$11=AE$15),AND($E31=$A$3,$D$5=AE$15)),$D31-SUM($R31:AD31),IF($E31=$A$10,ROUND(_xlfn.XLOOKUP(AE$15,$D$10:$D$11,$C$10:$C$11,0,0)*$D31,2),IF($E31=$A$3,ROUND(_xlfn.XLOOKUP(AE$15,$D$3:$D$5,$C$3:$C$5,0,0)*$D31,2),IF($E31=$A$6,ROUND(_xlfn.XLOOKUP(AE$15,$D$6:$D$9,$C$6:$C$9,0,0)*$D31,2),""))))</f>
        <v>0</v>
      </c>
      <c r="AF31" s="122">
        <f>IF(OR(AND($E31=$A$6,$D$9=AF$15),AND($E31=$A$10,$D$11=AF$15),AND($E31=$A$3,$D$5=AF$15)),$D31-SUM($R31:AE31),IF($E31=$A$10,ROUND(_xlfn.XLOOKUP(AF$15,$D$10:$D$11,$C$10:$C$11,0,0)*$D31,2),IF($E31=$A$3,ROUND(_xlfn.XLOOKUP(AF$15,$D$3:$D$5,$C$3:$C$5,0,0)*$D31,2),IF($E31=$A$6,ROUND(_xlfn.XLOOKUP(AF$15,$D$6:$D$9,$C$6:$C$9,0,0)*$D31,2),""))))</f>
        <v>0.25</v>
      </c>
      <c r="AG31" s="91"/>
      <c r="AH31" s="92"/>
      <c r="AI31" s="92"/>
      <c r="AJ31" s="92"/>
      <c r="AK31" s="93"/>
      <c r="AL31" s="120">
        <f>IF(OR(AND($E31=$A$6,$D$9=AL$15),AND($E31=$A$10,$D$11=AL$15),AND($E31=$A$3,$D$5=AL$15)),$D31-SUM($R31:AK31),IF($E31=$A$10,ROUND(_xlfn.XLOOKUP(AL$15,$D$10:$D$11,$C$10:$C$11,0,0)*$D31,2),IF($E31=$A$3,ROUND(_xlfn.XLOOKUP(AL$15,$D$3:$D$5,$C$3:$C$5,0,0)*$D31,2),IF($E31=$A$6,ROUND(_xlfn.XLOOKUP(AL$15,$D$6:$D$9,$C$6:$C$9,0,0)*$D31,2),""))))</f>
        <v>0</v>
      </c>
      <c r="AM31" s="121">
        <f>IF(OR(AND($E31=$A$6,$D$9=AM$15),AND($E31=$A$10,$D$11=AM$15),AND($E31=$A$3,$D$5=AM$15)),$D31-SUM($R31:AL31),IF($E31=$A$10,ROUND(_xlfn.XLOOKUP(AM$15,$D$10:$D$11,$C$10:$C$11,0,0)*$D31,2),IF($E31=$A$3,ROUND(_xlfn.XLOOKUP(AM$15,$D$3:$D$5,$C$3:$C$5,0,0)*$D31,2),IF($E31=$A$6,ROUND(_xlfn.XLOOKUP(AM$15,$D$6:$D$9,$C$6:$C$9,0,0)*$D31,2),""))))</f>
        <v>0</v>
      </c>
      <c r="AN31" s="122">
        <f>IF(OR(AND($E31=$A$6,$D$9=AN$15),AND($E31=$A$10,$D$11=AN$15),AND($E31=$A$3,$D$5=AN$15)),$D31-SUM($R31:AM31),IF($E31=$A$10,ROUND(_xlfn.XLOOKUP(AN$15,$D$10:$D$11,$C$10:$C$11,0,0)*$D31,2),IF($E31=$A$3,ROUND(_xlfn.XLOOKUP(AN$15,$D$3:$D$5,$C$3:$C$5,0,0)*$D31,2),IF($E31=$A$6,ROUND(_xlfn.XLOOKUP(AN$15,$D$6:$D$9,$C$6:$C$9,0,0)*$D31,2),""))))</f>
        <v>0.25</v>
      </c>
      <c r="AO31" s="91"/>
      <c r="AP31" s="92"/>
      <c r="AQ31" s="93"/>
      <c r="AR31" s="92"/>
      <c r="AS31" s="91"/>
      <c r="AT31" s="93"/>
      <c r="AU31" s="130">
        <f>IF(OR(AND($E31=$A$6,$D$9=AU$15),AND($E31=$A$10,$D$11=AU$15),AND($E31=$A$3,$D$5=AU$15)),$D31-SUM($R31:AT31),IF($E31=$A$10,ROUND(_xlfn.XLOOKUP(AU$15,$D$10:$D$11,$C$10:$C$11,0,0)*$D31,2),IF($E31=$A$3,ROUND(_xlfn.XLOOKUP(AU$15,$D$3:$D$5,$C$3:$C$5,0,0)*$D31,2),IF($E31=$A$6,ROUND(_xlfn.XLOOKUP(AU$15,$D$6:$D$9,$C$6:$C$9,0,0)*$D31,2),""))))</f>
        <v>0.25</v>
      </c>
      <c r="AV31" s="3" t="str">
        <f>IF(SUM(R31:AU31)=D31,"","CORRIGIR")</f>
        <v/>
      </c>
    </row>
    <row r="32" spans="1:48" ht="28.8" outlineLevel="1" x14ac:dyDescent="0.3">
      <c r="A32" s="62" t="s">
        <v>205</v>
      </c>
      <c r="B32" s="67" t="s">
        <v>152</v>
      </c>
      <c r="C32" s="68">
        <f t="shared" si="3"/>
        <v>9.5238095238095247E-3</v>
      </c>
      <c r="D32" s="112">
        <v>1</v>
      </c>
      <c r="E32" s="65" t="s">
        <v>122</v>
      </c>
      <c r="F32" s="66"/>
      <c r="G32" s="66"/>
      <c r="H32" s="66" t="s">
        <v>191</v>
      </c>
      <c r="I32" s="66">
        <v>1</v>
      </c>
      <c r="J32" s="66"/>
      <c r="K32" s="66"/>
      <c r="L32" s="66"/>
      <c r="M32" s="66"/>
      <c r="N32" s="66"/>
      <c r="O32" s="66"/>
      <c r="P32" s="66"/>
      <c r="Q32" s="66"/>
      <c r="R32" s="132">
        <f>IF(F32=1,ROUND(_xlfn.XLOOKUP($E32,$A$2:$A$11,$C$2:$C$11,0,0)*F32*$D32,2),0)</f>
        <v>0</v>
      </c>
      <c r="S32" s="121">
        <f>IF(G32=1,ROUND(_xlfn.XLOOKUP($E32,$A$2:$A$11,$C$2:$C$11,0,0)*G32*$D32,2),0)</f>
        <v>0</v>
      </c>
      <c r="T32" s="121">
        <f>IF(H32=1,ROUND(_xlfn.XLOOKUP($E32,$A$2:$A$11,$C$2:$C$11,0,0)*H32*$D32,2),0)</f>
        <v>0</v>
      </c>
      <c r="U32" s="121">
        <f>IF(I32=1,ROUND(_xlfn.XLOOKUP($E32,$A$2:$A$11,$C$2:$C$11,0,0)*I32*$D32,2),0)</f>
        <v>0.25</v>
      </c>
      <c r="V32" s="121">
        <f>IF(J32=1,ROUND(_xlfn.XLOOKUP($E32,$A$2:$A$11,$C$2:$C$11,0,0)*J32*$D32,2),0)</f>
        <v>0</v>
      </c>
      <c r="W32" s="121">
        <f>IF(K32=1,ROUND(_xlfn.XLOOKUP($E32,$A$2:$A$11,$C$2:$C$11,0,0)*K32*$D32,2),0)</f>
        <v>0</v>
      </c>
      <c r="X32" s="121">
        <f>IF(L32=1,ROUND(_xlfn.XLOOKUP($E32,$A$2:$A$11,$C$2:$C$11,0,0)*L32*$D32,2),0)</f>
        <v>0</v>
      </c>
      <c r="Y32" s="121">
        <f>IF(M32=1,ROUND(_xlfn.XLOOKUP($E32,$A$2:$A$11,$C$2:$C$11,0,0)*M32*$D32,2),0)</f>
        <v>0</v>
      </c>
      <c r="Z32" s="121">
        <f>IF(N32=1,ROUND(_xlfn.XLOOKUP($E32,$A$2:$A$11,$C$2:$C$11,0,0)*N32*$D32,2),0)</f>
        <v>0</v>
      </c>
      <c r="AA32" s="121">
        <f>IF(O32=1,ROUND(_xlfn.XLOOKUP($E32,$A$2:$A$11,$C$2:$C$11,0,0)*O32*$D32,2),0)</f>
        <v>0</v>
      </c>
      <c r="AB32" s="121">
        <f>IF(P32=1,ROUND(_xlfn.XLOOKUP($E32,$A$2:$A$11,$C$2:$C$11,0,0)*P32*$D32,2),0)</f>
        <v>0</v>
      </c>
      <c r="AC32" s="121">
        <f>IF(Q32=1,ROUND(_xlfn.XLOOKUP($E32,$A$2:$A$11,$C$2:$C$11,0,0)*Q32*$D32,2),0)</f>
        <v>0</v>
      </c>
      <c r="AD32" s="120">
        <f>IF(OR(AND($E32=$A$6,$D$9=AD$15),AND($E32=$A$10,$D$11=AD$15),AND($E32=$A$3,$D$5=AD$15)),$D32-SUM($R32:AC32),IF($E32=$A$10,ROUND(_xlfn.XLOOKUP(AD$15,$D$10:$D$11,$C$10:$C$11,0,0)*$D32,2),IF($E32=$A$3,ROUND(_xlfn.XLOOKUP(AD$15,$D$3:$D$5,$C$3:$C$5,0,0)*$D32,2),IF($E32=$A$6,ROUND(_xlfn.XLOOKUP(AD$15,$D$6:$D$9,$C$6:$C$9,0,0)*$D32,2),""))))</f>
        <v>0</v>
      </c>
      <c r="AE32" s="121">
        <f>IF(OR(AND($E32=$A$6,$D$9=AE$15),AND($E32=$A$10,$D$11=AE$15),AND($E32=$A$3,$D$5=AE$15)),$D32-SUM($R32:AD32),IF($E32=$A$10,ROUND(_xlfn.XLOOKUP(AE$15,$D$10:$D$11,$C$10:$C$11,0,0)*$D32,2),IF($E32=$A$3,ROUND(_xlfn.XLOOKUP(AE$15,$D$3:$D$5,$C$3:$C$5,0,0)*$D32,2),IF($E32=$A$6,ROUND(_xlfn.XLOOKUP(AE$15,$D$6:$D$9,$C$6:$C$9,0,0)*$D32,2),""))))</f>
        <v>0</v>
      </c>
      <c r="AF32" s="122">
        <f>IF(OR(AND($E32=$A$6,$D$9=AF$15),AND($E32=$A$10,$D$11=AF$15),AND($E32=$A$3,$D$5=AF$15)),$D32-SUM($R32:AE32),IF($E32=$A$10,ROUND(_xlfn.XLOOKUP(AF$15,$D$10:$D$11,$C$10:$C$11,0,0)*$D32,2),IF($E32=$A$3,ROUND(_xlfn.XLOOKUP(AF$15,$D$3:$D$5,$C$3:$C$5,0,0)*$D32,2),IF($E32=$A$6,ROUND(_xlfn.XLOOKUP(AF$15,$D$6:$D$9,$C$6:$C$9,0,0)*$D32,2),""))))</f>
        <v>0.25</v>
      </c>
      <c r="AG32" s="91"/>
      <c r="AH32" s="92"/>
      <c r="AI32" s="92"/>
      <c r="AJ32" s="92"/>
      <c r="AK32" s="93"/>
      <c r="AL32" s="120">
        <f>IF(OR(AND($E32=$A$6,$D$9=AL$15),AND($E32=$A$10,$D$11=AL$15),AND($E32=$A$3,$D$5=AL$15)),$D32-SUM($R32:AK32),IF($E32=$A$10,ROUND(_xlfn.XLOOKUP(AL$15,$D$10:$D$11,$C$10:$C$11,0,0)*$D32,2),IF($E32=$A$3,ROUND(_xlfn.XLOOKUP(AL$15,$D$3:$D$5,$C$3:$C$5,0,0)*$D32,2),IF($E32=$A$6,ROUND(_xlfn.XLOOKUP(AL$15,$D$6:$D$9,$C$6:$C$9,0,0)*$D32,2),""))))</f>
        <v>0</v>
      </c>
      <c r="AM32" s="121">
        <f>IF(OR(AND($E32=$A$6,$D$9=AM$15),AND($E32=$A$10,$D$11=AM$15),AND($E32=$A$3,$D$5=AM$15)),$D32-SUM($R32:AL32),IF($E32=$A$10,ROUND(_xlfn.XLOOKUP(AM$15,$D$10:$D$11,$C$10:$C$11,0,0)*$D32,2),IF($E32=$A$3,ROUND(_xlfn.XLOOKUP(AM$15,$D$3:$D$5,$C$3:$C$5,0,0)*$D32,2),IF($E32=$A$6,ROUND(_xlfn.XLOOKUP(AM$15,$D$6:$D$9,$C$6:$C$9,0,0)*$D32,2),""))))</f>
        <v>0</v>
      </c>
      <c r="AN32" s="122">
        <f>IF(OR(AND($E32=$A$6,$D$9=AN$15),AND($E32=$A$10,$D$11=AN$15),AND($E32=$A$3,$D$5=AN$15)),$D32-SUM($R32:AM32),IF($E32=$A$10,ROUND(_xlfn.XLOOKUP(AN$15,$D$10:$D$11,$C$10:$C$11,0,0)*$D32,2),IF($E32=$A$3,ROUND(_xlfn.XLOOKUP(AN$15,$D$3:$D$5,$C$3:$C$5,0,0)*$D32,2),IF($E32=$A$6,ROUND(_xlfn.XLOOKUP(AN$15,$D$6:$D$9,$C$6:$C$9,0,0)*$D32,2),""))))</f>
        <v>0.25</v>
      </c>
      <c r="AO32" s="91"/>
      <c r="AP32" s="92"/>
      <c r="AQ32" s="93"/>
      <c r="AR32" s="92"/>
      <c r="AS32" s="91"/>
      <c r="AT32" s="93"/>
      <c r="AU32" s="130">
        <f>IF(OR(AND($E32=$A$6,$D$9=AU$15),AND($E32=$A$10,$D$11=AU$15),AND($E32=$A$3,$D$5=AU$15)),$D32-SUM($R32:AT32),IF($E32=$A$10,ROUND(_xlfn.XLOOKUP(AU$15,$D$10:$D$11,$C$10:$C$11,0,0)*$D32,2),IF($E32=$A$3,ROUND(_xlfn.XLOOKUP(AU$15,$D$3:$D$5,$C$3:$C$5,0,0)*$D32,2),IF($E32=$A$6,ROUND(_xlfn.XLOOKUP(AU$15,$D$6:$D$9,$C$6:$C$9,0,0)*$D32,2),""))))</f>
        <v>0.25</v>
      </c>
      <c r="AV32" s="3" t="str">
        <f>IF(SUM(R32:AU32)=D32,"","CORRIGIR")</f>
        <v/>
      </c>
    </row>
    <row r="33" spans="1:48" ht="14.4" x14ac:dyDescent="0.3">
      <c r="A33" s="52" t="s">
        <v>79</v>
      </c>
      <c r="B33" s="53" t="s">
        <v>42</v>
      </c>
      <c r="C33" s="54">
        <f t="shared" si="3"/>
        <v>4.7619047619047616E-2</v>
      </c>
      <c r="D33" s="115">
        <f>SUBTOTAL(9,D34:D38)</f>
        <v>5</v>
      </c>
      <c r="E33" s="55"/>
      <c r="F33" s="56"/>
      <c r="G33" s="57"/>
      <c r="H33" s="56"/>
      <c r="I33" s="57"/>
      <c r="J33" s="56"/>
      <c r="K33" s="57"/>
      <c r="L33" s="56"/>
      <c r="M33" s="57"/>
      <c r="N33" s="56"/>
      <c r="O33" s="57"/>
      <c r="P33" s="56"/>
      <c r="Q33" s="58"/>
      <c r="R33" s="100"/>
      <c r="S33" s="101"/>
      <c r="T33" s="100"/>
      <c r="U33" s="101"/>
      <c r="V33" s="100"/>
      <c r="W33" s="101"/>
      <c r="X33" s="100"/>
      <c r="Y33" s="101"/>
      <c r="Z33" s="100"/>
      <c r="AA33" s="101"/>
      <c r="AB33" s="100"/>
      <c r="AC33" s="101"/>
      <c r="AD33" s="100"/>
      <c r="AE33" s="101"/>
      <c r="AF33" s="100"/>
      <c r="AG33" s="101"/>
      <c r="AH33" s="100"/>
      <c r="AI33" s="101"/>
      <c r="AJ33" s="100"/>
      <c r="AK33" s="101"/>
      <c r="AL33" s="100"/>
      <c r="AM33" s="101"/>
      <c r="AN33" s="100"/>
      <c r="AO33" s="101"/>
      <c r="AP33" s="100"/>
      <c r="AQ33" s="101"/>
      <c r="AR33" s="100"/>
      <c r="AS33" s="101"/>
      <c r="AT33" s="100"/>
      <c r="AU33" s="102"/>
    </row>
    <row r="34" spans="1:48" ht="72" outlineLevel="1" x14ac:dyDescent="0.3">
      <c r="A34" s="62" t="s">
        <v>200</v>
      </c>
      <c r="B34" s="67" t="s">
        <v>153</v>
      </c>
      <c r="C34" s="68">
        <f t="shared" si="3"/>
        <v>9.5238095238095247E-3</v>
      </c>
      <c r="D34" s="112">
        <v>1</v>
      </c>
      <c r="E34" s="65" t="s">
        <v>122</v>
      </c>
      <c r="F34" s="66"/>
      <c r="G34" s="66"/>
      <c r="H34" s="66"/>
      <c r="I34" s="66" t="s">
        <v>191</v>
      </c>
      <c r="J34" s="66">
        <v>1</v>
      </c>
      <c r="K34" s="66"/>
      <c r="L34" s="66"/>
      <c r="M34" s="66"/>
      <c r="N34" s="66"/>
      <c r="O34" s="66"/>
      <c r="P34" s="66"/>
      <c r="Q34" s="66"/>
      <c r="R34" s="132">
        <f>IF(F34=1,ROUND(_xlfn.XLOOKUP($E34,$A$2:$A$11,$C$2:$C$11,0,0)*F34*$D34,2),0)</f>
        <v>0</v>
      </c>
      <c r="S34" s="121">
        <f>IF(G34=1,ROUND(_xlfn.XLOOKUP($E34,$A$2:$A$11,$C$2:$C$11,0,0)*G34*$D34,2),0)</f>
        <v>0</v>
      </c>
      <c r="T34" s="121">
        <f>IF(H34=1,ROUND(_xlfn.XLOOKUP($E34,$A$2:$A$11,$C$2:$C$11,0,0)*H34*$D34,2),0)</f>
        <v>0</v>
      </c>
      <c r="U34" s="121">
        <f>IF(I34=1,ROUND(_xlfn.XLOOKUP($E34,$A$2:$A$11,$C$2:$C$11,0,0)*I34*$D34,2),0)</f>
        <v>0</v>
      </c>
      <c r="V34" s="121">
        <f>IF(J34=1,ROUND(_xlfn.XLOOKUP($E34,$A$2:$A$11,$C$2:$C$11,0,0)*J34*$D34,2),0)</f>
        <v>0.25</v>
      </c>
      <c r="W34" s="121">
        <f>IF(K34=1,ROUND(_xlfn.XLOOKUP($E34,$A$2:$A$11,$C$2:$C$11,0,0)*K34*$D34,2),0)</f>
        <v>0</v>
      </c>
      <c r="X34" s="121">
        <f>IF(L34=1,ROUND(_xlfn.XLOOKUP($E34,$A$2:$A$11,$C$2:$C$11,0,0)*L34*$D34,2),0)</f>
        <v>0</v>
      </c>
      <c r="Y34" s="121">
        <f>IF(M34=1,ROUND(_xlfn.XLOOKUP($E34,$A$2:$A$11,$C$2:$C$11,0,0)*M34*$D34,2),0)</f>
        <v>0</v>
      </c>
      <c r="Z34" s="121">
        <f>IF(N34=1,ROUND(_xlfn.XLOOKUP($E34,$A$2:$A$11,$C$2:$C$11,0,0)*N34*$D34,2),0)</f>
        <v>0</v>
      </c>
      <c r="AA34" s="121">
        <f>IF(O34=1,ROUND(_xlfn.XLOOKUP($E34,$A$2:$A$11,$C$2:$C$11,0,0)*O34*$D34,2),0)</f>
        <v>0</v>
      </c>
      <c r="AB34" s="121">
        <f>IF(P34=1,ROUND(_xlfn.XLOOKUP($E34,$A$2:$A$11,$C$2:$C$11,0,0)*P34*$D34,2),0)</f>
        <v>0</v>
      </c>
      <c r="AC34" s="121">
        <f>IF(Q34=1,ROUND(_xlfn.XLOOKUP($E34,$A$2:$A$11,$C$2:$C$11,0,0)*Q34*$D34,2),0)</f>
        <v>0</v>
      </c>
      <c r="AD34" s="120">
        <f>IF(OR(AND($E34=$A$6,$D$9=AD$15),AND($E34=$A$10,$D$11=AD$15),AND($E34=$A$3,$D$5=AD$15)),$D34-SUM($R34:AC34),IF($E34=$A$10,ROUND(_xlfn.XLOOKUP(AD$15,$D$10:$D$11,$C$10:$C$11,0,0)*$D34,2),IF($E34=$A$3,ROUND(_xlfn.XLOOKUP(AD$15,$D$3:$D$5,$C$3:$C$5,0,0)*$D34,2),IF($E34=$A$6,ROUND(_xlfn.XLOOKUP(AD$15,$D$6:$D$9,$C$6:$C$9,0,0)*$D34,2),""))))</f>
        <v>0</v>
      </c>
      <c r="AE34" s="121">
        <f>IF(OR(AND($E34=$A$6,$D$9=AE$15),AND($E34=$A$10,$D$11=AE$15),AND($E34=$A$3,$D$5=AE$15)),$D34-SUM($R34:AD34),IF($E34=$A$10,ROUND(_xlfn.XLOOKUP(AE$15,$D$10:$D$11,$C$10:$C$11,0,0)*$D34,2),IF($E34=$A$3,ROUND(_xlfn.XLOOKUP(AE$15,$D$3:$D$5,$C$3:$C$5,0,0)*$D34,2),IF($E34=$A$6,ROUND(_xlfn.XLOOKUP(AE$15,$D$6:$D$9,$C$6:$C$9,0,0)*$D34,2),""))))</f>
        <v>0</v>
      </c>
      <c r="AF34" s="122">
        <f>IF(OR(AND($E34=$A$6,$D$9=AF$15),AND($E34=$A$10,$D$11=AF$15),AND($E34=$A$3,$D$5=AF$15)),$D34-SUM($R34:AE34),IF($E34=$A$10,ROUND(_xlfn.XLOOKUP(AF$15,$D$10:$D$11,$C$10:$C$11,0,0)*$D34,2),IF($E34=$A$3,ROUND(_xlfn.XLOOKUP(AF$15,$D$3:$D$5,$C$3:$C$5,0,0)*$D34,2),IF($E34=$A$6,ROUND(_xlfn.XLOOKUP(AF$15,$D$6:$D$9,$C$6:$C$9,0,0)*$D34,2),""))))</f>
        <v>0.25</v>
      </c>
      <c r="AG34" s="91"/>
      <c r="AH34" s="92"/>
      <c r="AI34" s="92"/>
      <c r="AJ34" s="92"/>
      <c r="AK34" s="93"/>
      <c r="AL34" s="120">
        <f>IF(OR(AND($E34=$A$6,$D$9=AL$15),AND($E34=$A$10,$D$11=AL$15),AND($E34=$A$3,$D$5=AL$15)),$D34-SUM($R34:AK34),IF($E34=$A$10,ROUND(_xlfn.XLOOKUP(AL$15,$D$10:$D$11,$C$10:$C$11,0,0)*$D34,2),IF($E34=$A$3,ROUND(_xlfn.XLOOKUP(AL$15,$D$3:$D$5,$C$3:$C$5,0,0)*$D34,2),IF($E34=$A$6,ROUND(_xlfn.XLOOKUP(AL$15,$D$6:$D$9,$C$6:$C$9,0,0)*$D34,2),""))))</f>
        <v>0</v>
      </c>
      <c r="AM34" s="121">
        <f>IF(OR(AND($E34=$A$6,$D$9=AM$15),AND($E34=$A$10,$D$11=AM$15),AND($E34=$A$3,$D$5=AM$15)),$D34-SUM($R34:AL34),IF($E34=$A$10,ROUND(_xlfn.XLOOKUP(AM$15,$D$10:$D$11,$C$10:$C$11,0,0)*$D34,2),IF($E34=$A$3,ROUND(_xlfn.XLOOKUP(AM$15,$D$3:$D$5,$C$3:$C$5,0,0)*$D34,2),IF($E34=$A$6,ROUND(_xlfn.XLOOKUP(AM$15,$D$6:$D$9,$C$6:$C$9,0,0)*$D34,2),""))))</f>
        <v>0</v>
      </c>
      <c r="AN34" s="122">
        <f>IF(OR(AND($E34=$A$6,$D$9=AN$15),AND($E34=$A$10,$D$11=AN$15),AND($E34=$A$3,$D$5=AN$15)),$D34-SUM($R34:AM34),IF($E34=$A$10,ROUND(_xlfn.XLOOKUP(AN$15,$D$10:$D$11,$C$10:$C$11,0,0)*$D34,2),IF($E34=$A$3,ROUND(_xlfn.XLOOKUP(AN$15,$D$3:$D$5,$C$3:$C$5,0,0)*$D34,2),IF($E34=$A$6,ROUND(_xlfn.XLOOKUP(AN$15,$D$6:$D$9,$C$6:$C$9,0,0)*$D34,2),""))))</f>
        <v>0.25</v>
      </c>
      <c r="AO34" s="91"/>
      <c r="AP34" s="92"/>
      <c r="AQ34" s="93"/>
      <c r="AR34" s="92"/>
      <c r="AS34" s="91"/>
      <c r="AT34" s="93"/>
      <c r="AU34" s="130">
        <f>IF(OR(AND($E34=$A$6,$D$9=AU$15),AND($E34=$A$10,$D$11=AU$15),AND($E34=$A$3,$D$5=AU$15)),$D34-SUM($R34:AT34),IF($E34=$A$10,ROUND(_xlfn.XLOOKUP(AU$15,$D$10:$D$11,$C$10:$C$11,0,0)*$D34,2),IF($E34=$A$3,ROUND(_xlfn.XLOOKUP(AU$15,$D$3:$D$5,$C$3:$C$5,0,0)*$D34,2),IF($E34=$A$6,ROUND(_xlfn.XLOOKUP(AU$15,$D$6:$D$9,$C$6:$C$9,0,0)*$D34,2),""))))</f>
        <v>0.25</v>
      </c>
      <c r="AV34" s="3" t="str">
        <f>IF(SUM(R34:AU34)=D34,"","CORRIGIR")</f>
        <v/>
      </c>
    </row>
    <row r="35" spans="1:48" ht="57.6" outlineLevel="1" x14ac:dyDescent="0.3">
      <c r="A35" s="62" t="s">
        <v>206</v>
      </c>
      <c r="B35" s="67" t="s">
        <v>154</v>
      </c>
      <c r="C35" s="68">
        <f t="shared" si="3"/>
        <v>9.5238095238095247E-3</v>
      </c>
      <c r="D35" s="112">
        <v>1</v>
      </c>
      <c r="E35" s="65" t="s">
        <v>122</v>
      </c>
      <c r="F35" s="66"/>
      <c r="G35" s="66"/>
      <c r="H35" s="66"/>
      <c r="I35" s="66" t="s">
        <v>191</v>
      </c>
      <c r="J35" s="66">
        <v>1</v>
      </c>
      <c r="K35" s="66"/>
      <c r="L35" s="66"/>
      <c r="M35" s="66"/>
      <c r="N35" s="66"/>
      <c r="O35" s="66"/>
      <c r="P35" s="66"/>
      <c r="Q35" s="66"/>
      <c r="R35" s="132">
        <f>IF(F35=1,ROUND(_xlfn.XLOOKUP($E35,$A$2:$A$11,$C$2:$C$11,0,0)*F35*$D35,2),0)</f>
        <v>0</v>
      </c>
      <c r="S35" s="121">
        <f>IF(G35=1,ROUND(_xlfn.XLOOKUP($E35,$A$2:$A$11,$C$2:$C$11,0,0)*G35*$D35,2),0)</f>
        <v>0</v>
      </c>
      <c r="T35" s="121">
        <f>IF(H35=1,ROUND(_xlfn.XLOOKUP($E35,$A$2:$A$11,$C$2:$C$11,0,0)*H35*$D35,2),0)</f>
        <v>0</v>
      </c>
      <c r="U35" s="121">
        <f>IF(I35=1,ROUND(_xlfn.XLOOKUP($E35,$A$2:$A$11,$C$2:$C$11,0,0)*I35*$D35,2),0)</f>
        <v>0</v>
      </c>
      <c r="V35" s="121">
        <f>IF(J35=1,ROUND(_xlfn.XLOOKUP($E35,$A$2:$A$11,$C$2:$C$11,0,0)*J35*$D35,2),0)</f>
        <v>0.25</v>
      </c>
      <c r="W35" s="121">
        <f>IF(K35=1,ROUND(_xlfn.XLOOKUP($E35,$A$2:$A$11,$C$2:$C$11,0,0)*K35*$D35,2),0)</f>
        <v>0</v>
      </c>
      <c r="X35" s="121">
        <f>IF(L35=1,ROUND(_xlfn.XLOOKUP($E35,$A$2:$A$11,$C$2:$C$11,0,0)*L35*$D35,2),0)</f>
        <v>0</v>
      </c>
      <c r="Y35" s="121">
        <f>IF(M35=1,ROUND(_xlfn.XLOOKUP($E35,$A$2:$A$11,$C$2:$C$11,0,0)*M35*$D35,2),0)</f>
        <v>0</v>
      </c>
      <c r="Z35" s="121">
        <f>IF(N35=1,ROUND(_xlfn.XLOOKUP($E35,$A$2:$A$11,$C$2:$C$11,0,0)*N35*$D35,2),0)</f>
        <v>0</v>
      </c>
      <c r="AA35" s="121">
        <f>IF(O35=1,ROUND(_xlfn.XLOOKUP($E35,$A$2:$A$11,$C$2:$C$11,0,0)*O35*$D35,2),0)</f>
        <v>0</v>
      </c>
      <c r="AB35" s="121">
        <f>IF(P35=1,ROUND(_xlfn.XLOOKUP($E35,$A$2:$A$11,$C$2:$C$11,0,0)*P35*$D35,2),0)</f>
        <v>0</v>
      </c>
      <c r="AC35" s="121">
        <f>IF(Q35=1,ROUND(_xlfn.XLOOKUP($E35,$A$2:$A$11,$C$2:$C$11,0,0)*Q35*$D35,2),0)</f>
        <v>0</v>
      </c>
      <c r="AD35" s="120">
        <f>IF(OR(AND($E35=$A$6,$D$9=AD$15),AND($E35=$A$10,$D$11=AD$15),AND($E35=$A$3,$D$5=AD$15)),$D35-SUM($R35:AC35),IF($E35=$A$10,ROUND(_xlfn.XLOOKUP(AD$15,$D$10:$D$11,$C$10:$C$11,0,0)*$D35,2),IF($E35=$A$3,ROUND(_xlfn.XLOOKUP(AD$15,$D$3:$D$5,$C$3:$C$5,0,0)*$D35,2),IF($E35=$A$6,ROUND(_xlfn.XLOOKUP(AD$15,$D$6:$D$9,$C$6:$C$9,0,0)*$D35,2),""))))</f>
        <v>0</v>
      </c>
      <c r="AE35" s="121">
        <f>IF(OR(AND($E35=$A$6,$D$9=AE$15),AND($E35=$A$10,$D$11=AE$15),AND($E35=$A$3,$D$5=AE$15)),$D35-SUM($R35:AD35),IF($E35=$A$10,ROUND(_xlfn.XLOOKUP(AE$15,$D$10:$D$11,$C$10:$C$11,0,0)*$D35,2),IF($E35=$A$3,ROUND(_xlfn.XLOOKUP(AE$15,$D$3:$D$5,$C$3:$C$5,0,0)*$D35,2),IF($E35=$A$6,ROUND(_xlfn.XLOOKUP(AE$15,$D$6:$D$9,$C$6:$C$9,0,0)*$D35,2),""))))</f>
        <v>0</v>
      </c>
      <c r="AF35" s="122">
        <f>IF(OR(AND($E35=$A$6,$D$9=AF$15),AND($E35=$A$10,$D$11=AF$15),AND($E35=$A$3,$D$5=AF$15)),$D35-SUM($R35:AE35),IF($E35=$A$10,ROUND(_xlfn.XLOOKUP(AF$15,$D$10:$D$11,$C$10:$C$11,0,0)*$D35,2),IF($E35=$A$3,ROUND(_xlfn.XLOOKUP(AF$15,$D$3:$D$5,$C$3:$C$5,0,0)*$D35,2),IF($E35=$A$6,ROUND(_xlfn.XLOOKUP(AF$15,$D$6:$D$9,$C$6:$C$9,0,0)*$D35,2),""))))</f>
        <v>0.25</v>
      </c>
      <c r="AG35" s="91"/>
      <c r="AH35" s="92"/>
      <c r="AI35" s="92"/>
      <c r="AJ35" s="92"/>
      <c r="AK35" s="93"/>
      <c r="AL35" s="120">
        <f>IF(OR(AND($E35=$A$6,$D$9=AL$15),AND($E35=$A$10,$D$11=AL$15),AND($E35=$A$3,$D$5=AL$15)),$D35-SUM($R35:AK35),IF($E35=$A$10,ROUND(_xlfn.XLOOKUP(AL$15,$D$10:$D$11,$C$10:$C$11,0,0)*$D35,2),IF($E35=$A$3,ROUND(_xlfn.XLOOKUP(AL$15,$D$3:$D$5,$C$3:$C$5,0,0)*$D35,2),IF($E35=$A$6,ROUND(_xlfn.XLOOKUP(AL$15,$D$6:$D$9,$C$6:$C$9,0,0)*$D35,2),""))))</f>
        <v>0</v>
      </c>
      <c r="AM35" s="121">
        <f>IF(OR(AND($E35=$A$6,$D$9=AM$15),AND($E35=$A$10,$D$11=AM$15),AND($E35=$A$3,$D$5=AM$15)),$D35-SUM($R35:AL35),IF($E35=$A$10,ROUND(_xlfn.XLOOKUP(AM$15,$D$10:$D$11,$C$10:$C$11,0,0)*$D35,2),IF($E35=$A$3,ROUND(_xlfn.XLOOKUP(AM$15,$D$3:$D$5,$C$3:$C$5,0,0)*$D35,2),IF($E35=$A$6,ROUND(_xlfn.XLOOKUP(AM$15,$D$6:$D$9,$C$6:$C$9,0,0)*$D35,2),""))))</f>
        <v>0</v>
      </c>
      <c r="AN35" s="122">
        <f>IF(OR(AND($E35=$A$6,$D$9=AN$15),AND($E35=$A$10,$D$11=AN$15),AND($E35=$A$3,$D$5=AN$15)),$D35-SUM($R35:AM35),IF($E35=$A$10,ROUND(_xlfn.XLOOKUP(AN$15,$D$10:$D$11,$C$10:$C$11,0,0)*$D35,2),IF($E35=$A$3,ROUND(_xlfn.XLOOKUP(AN$15,$D$3:$D$5,$C$3:$C$5,0,0)*$D35,2),IF($E35=$A$6,ROUND(_xlfn.XLOOKUP(AN$15,$D$6:$D$9,$C$6:$C$9,0,0)*$D35,2),""))))</f>
        <v>0.25</v>
      </c>
      <c r="AO35" s="91"/>
      <c r="AP35" s="92"/>
      <c r="AQ35" s="93"/>
      <c r="AR35" s="92"/>
      <c r="AS35" s="91"/>
      <c r="AT35" s="93"/>
      <c r="AU35" s="130">
        <f>IF(OR(AND($E35=$A$6,$D$9=AU$15),AND($E35=$A$10,$D$11=AU$15),AND($E35=$A$3,$D$5=AU$15)),$D35-SUM($R35:AT35),IF($E35=$A$10,ROUND(_xlfn.XLOOKUP(AU$15,$D$10:$D$11,$C$10:$C$11,0,0)*$D35,2),IF($E35=$A$3,ROUND(_xlfn.XLOOKUP(AU$15,$D$3:$D$5,$C$3:$C$5,0,0)*$D35,2),IF($E35=$A$6,ROUND(_xlfn.XLOOKUP(AU$15,$D$6:$D$9,$C$6:$C$9,0,0)*$D35,2),""))))</f>
        <v>0.25</v>
      </c>
      <c r="AV35" s="3" t="str">
        <f>IF(SUM(R35:AU35)=D35,"","CORRIGIR")</f>
        <v/>
      </c>
    </row>
    <row r="36" spans="1:48" ht="28.8" outlineLevel="1" x14ac:dyDescent="0.3">
      <c r="A36" s="62" t="s">
        <v>207</v>
      </c>
      <c r="B36" s="67" t="s">
        <v>155</v>
      </c>
      <c r="C36" s="68">
        <f t="shared" si="3"/>
        <v>9.5238095238095247E-3</v>
      </c>
      <c r="D36" s="112">
        <v>1</v>
      </c>
      <c r="E36" s="65" t="s">
        <v>122</v>
      </c>
      <c r="F36" s="66"/>
      <c r="G36" s="66"/>
      <c r="H36" s="66"/>
      <c r="I36" s="66" t="s">
        <v>191</v>
      </c>
      <c r="J36" s="66">
        <v>1</v>
      </c>
      <c r="K36" s="66"/>
      <c r="L36" s="66"/>
      <c r="M36" s="66"/>
      <c r="N36" s="66"/>
      <c r="O36" s="66"/>
      <c r="P36" s="66"/>
      <c r="Q36" s="66"/>
      <c r="R36" s="132">
        <f>IF(F36=1,ROUND(_xlfn.XLOOKUP($E36,$A$2:$A$11,$C$2:$C$11,0,0)*F36*$D36,2),0)</f>
        <v>0</v>
      </c>
      <c r="S36" s="121">
        <f>IF(G36=1,ROUND(_xlfn.XLOOKUP($E36,$A$2:$A$11,$C$2:$C$11,0,0)*G36*$D36,2),0)</f>
        <v>0</v>
      </c>
      <c r="T36" s="121">
        <f>IF(H36=1,ROUND(_xlfn.XLOOKUP($E36,$A$2:$A$11,$C$2:$C$11,0,0)*H36*$D36,2),0)</f>
        <v>0</v>
      </c>
      <c r="U36" s="121">
        <f>IF(I36=1,ROUND(_xlfn.XLOOKUP($E36,$A$2:$A$11,$C$2:$C$11,0,0)*I36*$D36,2),0)</f>
        <v>0</v>
      </c>
      <c r="V36" s="121">
        <f>IF(J36=1,ROUND(_xlfn.XLOOKUP($E36,$A$2:$A$11,$C$2:$C$11,0,0)*J36*$D36,2),0)</f>
        <v>0.25</v>
      </c>
      <c r="W36" s="121">
        <f>IF(K36=1,ROUND(_xlfn.XLOOKUP($E36,$A$2:$A$11,$C$2:$C$11,0,0)*K36*$D36,2),0)</f>
        <v>0</v>
      </c>
      <c r="X36" s="121">
        <f>IF(L36=1,ROUND(_xlfn.XLOOKUP($E36,$A$2:$A$11,$C$2:$C$11,0,0)*L36*$D36,2),0)</f>
        <v>0</v>
      </c>
      <c r="Y36" s="121">
        <f>IF(M36=1,ROUND(_xlfn.XLOOKUP($E36,$A$2:$A$11,$C$2:$C$11,0,0)*M36*$D36,2),0)</f>
        <v>0</v>
      </c>
      <c r="Z36" s="121">
        <f>IF(N36=1,ROUND(_xlfn.XLOOKUP($E36,$A$2:$A$11,$C$2:$C$11,0,0)*N36*$D36,2),0)</f>
        <v>0</v>
      </c>
      <c r="AA36" s="121">
        <f>IF(O36=1,ROUND(_xlfn.XLOOKUP($E36,$A$2:$A$11,$C$2:$C$11,0,0)*O36*$D36,2),0)</f>
        <v>0</v>
      </c>
      <c r="AB36" s="121">
        <f>IF(P36=1,ROUND(_xlfn.XLOOKUP($E36,$A$2:$A$11,$C$2:$C$11,0,0)*P36*$D36,2),0)</f>
        <v>0</v>
      </c>
      <c r="AC36" s="121">
        <f>IF(Q36=1,ROUND(_xlfn.XLOOKUP($E36,$A$2:$A$11,$C$2:$C$11,0,0)*Q36*$D36,2),0)</f>
        <v>0</v>
      </c>
      <c r="AD36" s="120">
        <f>IF(OR(AND($E36=$A$6,$D$9=AD$15),AND($E36=$A$10,$D$11=AD$15),AND($E36=$A$3,$D$5=AD$15)),$D36-SUM($R36:AC36),IF($E36=$A$10,ROUND(_xlfn.XLOOKUP(AD$15,$D$10:$D$11,$C$10:$C$11,0,0)*$D36,2),IF($E36=$A$3,ROUND(_xlfn.XLOOKUP(AD$15,$D$3:$D$5,$C$3:$C$5,0,0)*$D36,2),IF($E36=$A$6,ROUND(_xlfn.XLOOKUP(AD$15,$D$6:$D$9,$C$6:$C$9,0,0)*$D36,2),""))))</f>
        <v>0</v>
      </c>
      <c r="AE36" s="121">
        <f>IF(OR(AND($E36=$A$6,$D$9=AE$15),AND($E36=$A$10,$D$11=AE$15),AND($E36=$A$3,$D$5=AE$15)),$D36-SUM($R36:AD36),IF($E36=$A$10,ROUND(_xlfn.XLOOKUP(AE$15,$D$10:$D$11,$C$10:$C$11,0,0)*$D36,2),IF($E36=$A$3,ROUND(_xlfn.XLOOKUP(AE$15,$D$3:$D$5,$C$3:$C$5,0,0)*$D36,2),IF($E36=$A$6,ROUND(_xlfn.XLOOKUP(AE$15,$D$6:$D$9,$C$6:$C$9,0,0)*$D36,2),""))))</f>
        <v>0</v>
      </c>
      <c r="AF36" s="122">
        <f>IF(OR(AND($E36=$A$6,$D$9=AF$15),AND($E36=$A$10,$D$11=AF$15),AND($E36=$A$3,$D$5=AF$15)),$D36-SUM($R36:AE36),IF($E36=$A$10,ROUND(_xlfn.XLOOKUP(AF$15,$D$10:$D$11,$C$10:$C$11,0,0)*$D36,2),IF($E36=$A$3,ROUND(_xlfn.XLOOKUP(AF$15,$D$3:$D$5,$C$3:$C$5,0,0)*$D36,2),IF($E36=$A$6,ROUND(_xlfn.XLOOKUP(AF$15,$D$6:$D$9,$C$6:$C$9,0,0)*$D36,2),""))))</f>
        <v>0.25</v>
      </c>
      <c r="AG36" s="91"/>
      <c r="AH36" s="92"/>
      <c r="AI36" s="92"/>
      <c r="AJ36" s="92"/>
      <c r="AK36" s="93"/>
      <c r="AL36" s="120">
        <f>IF(OR(AND($E36=$A$6,$D$9=AL$15),AND($E36=$A$10,$D$11=AL$15),AND($E36=$A$3,$D$5=AL$15)),$D36-SUM($R36:AK36),IF($E36=$A$10,ROUND(_xlfn.XLOOKUP(AL$15,$D$10:$D$11,$C$10:$C$11,0,0)*$D36,2),IF($E36=$A$3,ROUND(_xlfn.XLOOKUP(AL$15,$D$3:$D$5,$C$3:$C$5,0,0)*$D36,2),IF($E36=$A$6,ROUND(_xlfn.XLOOKUP(AL$15,$D$6:$D$9,$C$6:$C$9,0,0)*$D36,2),""))))</f>
        <v>0</v>
      </c>
      <c r="AM36" s="121">
        <f>IF(OR(AND($E36=$A$6,$D$9=AM$15),AND($E36=$A$10,$D$11=AM$15),AND($E36=$A$3,$D$5=AM$15)),$D36-SUM($R36:AL36),IF($E36=$A$10,ROUND(_xlfn.XLOOKUP(AM$15,$D$10:$D$11,$C$10:$C$11,0,0)*$D36,2),IF($E36=$A$3,ROUND(_xlfn.XLOOKUP(AM$15,$D$3:$D$5,$C$3:$C$5,0,0)*$D36,2),IF($E36=$A$6,ROUND(_xlfn.XLOOKUP(AM$15,$D$6:$D$9,$C$6:$C$9,0,0)*$D36,2),""))))</f>
        <v>0</v>
      </c>
      <c r="AN36" s="122">
        <f>IF(OR(AND($E36=$A$6,$D$9=AN$15),AND($E36=$A$10,$D$11=AN$15),AND($E36=$A$3,$D$5=AN$15)),$D36-SUM($R36:AM36),IF($E36=$A$10,ROUND(_xlfn.XLOOKUP(AN$15,$D$10:$D$11,$C$10:$C$11,0,0)*$D36,2),IF($E36=$A$3,ROUND(_xlfn.XLOOKUP(AN$15,$D$3:$D$5,$C$3:$C$5,0,0)*$D36,2),IF($E36=$A$6,ROUND(_xlfn.XLOOKUP(AN$15,$D$6:$D$9,$C$6:$C$9,0,0)*$D36,2),""))))</f>
        <v>0.25</v>
      </c>
      <c r="AO36" s="91"/>
      <c r="AP36" s="92"/>
      <c r="AQ36" s="93"/>
      <c r="AR36" s="92"/>
      <c r="AS36" s="91"/>
      <c r="AT36" s="93"/>
      <c r="AU36" s="130">
        <f>IF(OR(AND($E36=$A$6,$D$9=AU$15),AND($E36=$A$10,$D$11=AU$15),AND($E36=$A$3,$D$5=AU$15)),$D36-SUM($R36:AT36),IF($E36=$A$10,ROUND(_xlfn.XLOOKUP(AU$15,$D$10:$D$11,$C$10:$C$11,0,0)*$D36,2),IF($E36=$A$3,ROUND(_xlfn.XLOOKUP(AU$15,$D$3:$D$5,$C$3:$C$5,0,0)*$D36,2),IF($E36=$A$6,ROUND(_xlfn.XLOOKUP(AU$15,$D$6:$D$9,$C$6:$C$9,0,0)*$D36,2),""))))</f>
        <v>0.25</v>
      </c>
      <c r="AV36" s="3" t="str">
        <f>IF(SUM(R36:AU36)=D36,"","CORRIGIR")</f>
        <v/>
      </c>
    </row>
    <row r="37" spans="1:48" ht="28.8" outlineLevel="1" x14ac:dyDescent="0.3">
      <c r="A37" s="62" t="s">
        <v>208</v>
      </c>
      <c r="B37" s="67" t="s">
        <v>156</v>
      </c>
      <c r="C37" s="68">
        <f t="shared" si="3"/>
        <v>9.5238095238095247E-3</v>
      </c>
      <c r="D37" s="112">
        <v>1</v>
      </c>
      <c r="E37" s="65" t="s">
        <v>122</v>
      </c>
      <c r="F37" s="66"/>
      <c r="G37" s="66"/>
      <c r="H37" s="66"/>
      <c r="I37" s="66" t="s">
        <v>191</v>
      </c>
      <c r="J37" s="66">
        <v>1</v>
      </c>
      <c r="K37" s="66"/>
      <c r="L37" s="66"/>
      <c r="M37" s="66"/>
      <c r="N37" s="66"/>
      <c r="O37" s="66"/>
      <c r="P37" s="66"/>
      <c r="Q37" s="66"/>
      <c r="R37" s="132">
        <f>IF(F37=1,ROUND(_xlfn.XLOOKUP($E37,$A$2:$A$11,$C$2:$C$11,0,0)*F37*$D37,2),0)</f>
        <v>0</v>
      </c>
      <c r="S37" s="121">
        <f>IF(G37=1,ROUND(_xlfn.XLOOKUP($E37,$A$2:$A$11,$C$2:$C$11,0,0)*G37*$D37,2),0)</f>
        <v>0</v>
      </c>
      <c r="T37" s="121">
        <f>IF(H37=1,ROUND(_xlfn.XLOOKUP($E37,$A$2:$A$11,$C$2:$C$11,0,0)*H37*$D37,2),0)</f>
        <v>0</v>
      </c>
      <c r="U37" s="121">
        <f>IF(I37=1,ROUND(_xlfn.XLOOKUP($E37,$A$2:$A$11,$C$2:$C$11,0,0)*I37*$D37,2),0)</f>
        <v>0</v>
      </c>
      <c r="V37" s="121">
        <f>IF(J37=1,ROUND(_xlfn.XLOOKUP($E37,$A$2:$A$11,$C$2:$C$11,0,0)*J37*$D37,2),0)</f>
        <v>0.25</v>
      </c>
      <c r="W37" s="121">
        <f>IF(K37=1,ROUND(_xlfn.XLOOKUP($E37,$A$2:$A$11,$C$2:$C$11,0,0)*K37*$D37,2),0)</f>
        <v>0</v>
      </c>
      <c r="X37" s="121">
        <f>IF(L37=1,ROUND(_xlfn.XLOOKUP($E37,$A$2:$A$11,$C$2:$C$11,0,0)*L37*$D37,2),0)</f>
        <v>0</v>
      </c>
      <c r="Y37" s="121">
        <f>IF(M37=1,ROUND(_xlfn.XLOOKUP($E37,$A$2:$A$11,$C$2:$C$11,0,0)*M37*$D37,2),0)</f>
        <v>0</v>
      </c>
      <c r="Z37" s="121">
        <f>IF(N37=1,ROUND(_xlfn.XLOOKUP($E37,$A$2:$A$11,$C$2:$C$11,0,0)*N37*$D37,2),0)</f>
        <v>0</v>
      </c>
      <c r="AA37" s="121">
        <f>IF(O37=1,ROUND(_xlfn.XLOOKUP($E37,$A$2:$A$11,$C$2:$C$11,0,0)*O37*$D37,2),0)</f>
        <v>0</v>
      </c>
      <c r="AB37" s="121">
        <f>IF(P37=1,ROUND(_xlfn.XLOOKUP($E37,$A$2:$A$11,$C$2:$C$11,0,0)*P37*$D37,2),0)</f>
        <v>0</v>
      </c>
      <c r="AC37" s="121">
        <f>IF(Q37=1,ROUND(_xlfn.XLOOKUP($E37,$A$2:$A$11,$C$2:$C$11,0,0)*Q37*$D37,2),0)</f>
        <v>0</v>
      </c>
      <c r="AD37" s="120">
        <f>IF(OR(AND($E37=$A$6,$D$9=AD$15),AND($E37=$A$10,$D$11=AD$15),AND($E37=$A$3,$D$5=AD$15)),$D37-SUM($R37:AC37),IF($E37=$A$10,ROUND(_xlfn.XLOOKUP(AD$15,$D$10:$D$11,$C$10:$C$11,0,0)*$D37,2),IF($E37=$A$3,ROUND(_xlfn.XLOOKUP(AD$15,$D$3:$D$5,$C$3:$C$5,0,0)*$D37,2),IF($E37=$A$6,ROUND(_xlfn.XLOOKUP(AD$15,$D$6:$D$9,$C$6:$C$9,0,0)*$D37,2),""))))</f>
        <v>0</v>
      </c>
      <c r="AE37" s="121">
        <f>IF(OR(AND($E37=$A$6,$D$9=AE$15),AND($E37=$A$10,$D$11=AE$15),AND($E37=$A$3,$D$5=AE$15)),$D37-SUM($R37:AD37),IF($E37=$A$10,ROUND(_xlfn.XLOOKUP(AE$15,$D$10:$D$11,$C$10:$C$11,0,0)*$D37,2),IF($E37=$A$3,ROUND(_xlfn.XLOOKUP(AE$15,$D$3:$D$5,$C$3:$C$5,0,0)*$D37,2),IF($E37=$A$6,ROUND(_xlfn.XLOOKUP(AE$15,$D$6:$D$9,$C$6:$C$9,0,0)*$D37,2),""))))</f>
        <v>0</v>
      </c>
      <c r="AF37" s="122">
        <f>IF(OR(AND($E37=$A$6,$D$9=AF$15),AND($E37=$A$10,$D$11=AF$15),AND($E37=$A$3,$D$5=AF$15)),$D37-SUM($R37:AE37),IF($E37=$A$10,ROUND(_xlfn.XLOOKUP(AF$15,$D$10:$D$11,$C$10:$C$11,0,0)*$D37,2),IF($E37=$A$3,ROUND(_xlfn.XLOOKUP(AF$15,$D$3:$D$5,$C$3:$C$5,0,0)*$D37,2),IF($E37=$A$6,ROUND(_xlfn.XLOOKUP(AF$15,$D$6:$D$9,$C$6:$C$9,0,0)*$D37,2),""))))</f>
        <v>0.25</v>
      </c>
      <c r="AG37" s="91"/>
      <c r="AH37" s="92"/>
      <c r="AI37" s="92"/>
      <c r="AJ37" s="92"/>
      <c r="AK37" s="93"/>
      <c r="AL37" s="120">
        <f>IF(OR(AND($E37=$A$6,$D$9=AL$15),AND($E37=$A$10,$D$11=AL$15),AND($E37=$A$3,$D$5=AL$15)),$D37-SUM($R37:AK37),IF($E37=$A$10,ROUND(_xlfn.XLOOKUP(AL$15,$D$10:$D$11,$C$10:$C$11,0,0)*$D37,2),IF($E37=$A$3,ROUND(_xlfn.XLOOKUP(AL$15,$D$3:$D$5,$C$3:$C$5,0,0)*$D37,2),IF($E37=$A$6,ROUND(_xlfn.XLOOKUP(AL$15,$D$6:$D$9,$C$6:$C$9,0,0)*$D37,2),""))))</f>
        <v>0</v>
      </c>
      <c r="AM37" s="121">
        <f>IF(OR(AND($E37=$A$6,$D$9=AM$15),AND($E37=$A$10,$D$11=AM$15),AND($E37=$A$3,$D$5=AM$15)),$D37-SUM($R37:AL37),IF($E37=$A$10,ROUND(_xlfn.XLOOKUP(AM$15,$D$10:$D$11,$C$10:$C$11,0,0)*$D37,2),IF($E37=$A$3,ROUND(_xlfn.XLOOKUP(AM$15,$D$3:$D$5,$C$3:$C$5,0,0)*$D37,2),IF($E37=$A$6,ROUND(_xlfn.XLOOKUP(AM$15,$D$6:$D$9,$C$6:$C$9,0,0)*$D37,2),""))))</f>
        <v>0</v>
      </c>
      <c r="AN37" s="122">
        <f>IF(OR(AND($E37=$A$6,$D$9=AN$15),AND($E37=$A$10,$D$11=AN$15),AND($E37=$A$3,$D$5=AN$15)),$D37-SUM($R37:AM37),IF($E37=$A$10,ROUND(_xlfn.XLOOKUP(AN$15,$D$10:$D$11,$C$10:$C$11,0,0)*$D37,2),IF($E37=$A$3,ROUND(_xlfn.XLOOKUP(AN$15,$D$3:$D$5,$C$3:$C$5,0,0)*$D37,2),IF($E37=$A$6,ROUND(_xlfn.XLOOKUP(AN$15,$D$6:$D$9,$C$6:$C$9,0,0)*$D37,2),""))))</f>
        <v>0.25</v>
      </c>
      <c r="AO37" s="91"/>
      <c r="AP37" s="92"/>
      <c r="AQ37" s="93"/>
      <c r="AR37" s="92"/>
      <c r="AS37" s="91"/>
      <c r="AT37" s="93"/>
      <c r="AU37" s="130">
        <f>IF(OR(AND($E37=$A$6,$D$9=AU$15),AND($E37=$A$10,$D$11=AU$15),AND($E37=$A$3,$D$5=AU$15)),$D37-SUM($R37:AT37),IF($E37=$A$10,ROUND(_xlfn.XLOOKUP(AU$15,$D$10:$D$11,$C$10:$C$11,0,0)*$D37,2),IF($E37=$A$3,ROUND(_xlfn.XLOOKUP(AU$15,$D$3:$D$5,$C$3:$C$5,0,0)*$D37,2),IF($E37=$A$6,ROUND(_xlfn.XLOOKUP(AU$15,$D$6:$D$9,$C$6:$C$9,0,0)*$D37,2),""))))</f>
        <v>0.25</v>
      </c>
      <c r="AV37" s="3" t="str">
        <f>IF(SUM(R37:AU37)=D37,"","CORRIGIR")</f>
        <v/>
      </c>
    </row>
    <row r="38" spans="1:48" ht="28.8" outlineLevel="1" x14ac:dyDescent="0.3">
      <c r="A38" s="62" t="s">
        <v>209</v>
      </c>
      <c r="B38" s="67" t="s">
        <v>157</v>
      </c>
      <c r="C38" s="68">
        <f t="shared" si="3"/>
        <v>9.5238095238095247E-3</v>
      </c>
      <c r="D38" s="112">
        <v>1</v>
      </c>
      <c r="E38" s="65" t="s">
        <v>122</v>
      </c>
      <c r="F38" s="69"/>
      <c r="G38" s="69"/>
      <c r="H38" s="69"/>
      <c r="I38" s="69" t="s">
        <v>191</v>
      </c>
      <c r="J38" s="69">
        <v>1</v>
      </c>
      <c r="K38" s="69"/>
      <c r="L38" s="69"/>
      <c r="M38" s="69"/>
      <c r="N38" s="69"/>
      <c r="O38" s="69"/>
      <c r="P38" s="69"/>
      <c r="Q38" s="69"/>
      <c r="R38" s="132">
        <f>IF(F38=1,ROUND(_xlfn.XLOOKUP($E38,$A$2:$A$11,$C$2:$C$11,0,0)*F38*$D38,2),0)</f>
        <v>0</v>
      </c>
      <c r="S38" s="121">
        <f>IF(G38=1,ROUND(_xlfn.XLOOKUP($E38,$A$2:$A$11,$C$2:$C$11,0,0)*G38*$D38,2),0)</f>
        <v>0</v>
      </c>
      <c r="T38" s="121">
        <f>IF(H38=1,ROUND(_xlfn.XLOOKUP($E38,$A$2:$A$11,$C$2:$C$11,0,0)*H38*$D38,2),0)</f>
        <v>0</v>
      </c>
      <c r="U38" s="121">
        <f>IF(I38=1,ROUND(_xlfn.XLOOKUP($E38,$A$2:$A$11,$C$2:$C$11,0,0)*I38*$D38,2),0)</f>
        <v>0</v>
      </c>
      <c r="V38" s="121">
        <f>IF(J38=1,ROUND(_xlfn.XLOOKUP($E38,$A$2:$A$11,$C$2:$C$11,0,0)*J38*$D38,2),0)</f>
        <v>0.25</v>
      </c>
      <c r="W38" s="121">
        <f>IF(K38=1,ROUND(_xlfn.XLOOKUP($E38,$A$2:$A$11,$C$2:$C$11,0,0)*K38*$D38,2),0)</f>
        <v>0</v>
      </c>
      <c r="X38" s="121">
        <f>IF(L38=1,ROUND(_xlfn.XLOOKUP($E38,$A$2:$A$11,$C$2:$C$11,0,0)*L38*$D38,2),0)</f>
        <v>0</v>
      </c>
      <c r="Y38" s="121">
        <f>IF(M38=1,ROUND(_xlfn.XLOOKUP($E38,$A$2:$A$11,$C$2:$C$11,0,0)*M38*$D38,2),0)</f>
        <v>0</v>
      </c>
      <c r="Z38" s="121">
        <f>IF(N38=1,ROUND(_xlfn.XLOOKUP($E38,$A$2:$A$11,$C$2:$C$11,0,0)*N38*$D38,2),0)</f>
        <v>0</v>
      </c>
      <c r="AA38" s="121">
        <f>IF(O38=1,ROUND(_xlfn.XLOOKUP($E38,$A$2:$A$11,$C$2:$C$11,0,0)*O38*$D38,2),0)</f>
        <v>0</v>
      </c>
      <c r="AB38" s="121">
        <f>IF(P38=1,ROUND(_xlfn.XLOOKUP($E38,$A$2:$A$11,$C$2:$C$11,0,0)*P38*$D38,2),0)</f>
        <v>0</v>
      </c>
      <c r="AC38" s="121">
        <f>IF(Q38=1,ROUND(_xlfn.XLOOKUP($E38,$A$2:$A$11,$C$2:$C$11,0,0)*Q38*$D38,2),0)</f>
        <v>0</v>
      </c>
      <c r="AD38" s="120">
        <f>IF(OR(AND($E38=$A$6,$D$9=AD$15),AND($E38=$A$10,$D$11=AD$15),AND($E38=$A$3,$D$5=AD$15)),$D38-SUM($R38:AC38),IF($E38=$A$10,ROUND(_xlfn.XLOOKUP(AD$15,$D$10:$D$11,$C$10:$C$11,0,0)*$D38,2),IF($E38=$A$3,ROUND(_xlfn.XLOOKUP(AD$15,$D$3:$D$5,$C$3:$C$5,0,0)*$D38,2),IF($E38=$A$6,ROUND(_xlfn.XLOOKUP(AD$15,$D$6:$D$9,$C$6:$C$9,0,0)*$D38,2),""))))</f>
        <v>0</v>
      </c>
      <c r="AE38" s="121">
        <f>IF(OR(AND($E38=$A$6,$D$9=AE$15),AND($E38=$A$10,$D$11=AE$15),AND($E38=$A$3,$D$5=AE$15)),$D38-SUM($R38:AD38),IF($E38=$A$10,ROUND(_xlfn.XLOOKUP(AE$15,$D$10:$D$11,$C$10:$C$11,0,0)*$D38,2),IF($E38=$A$3,ROUND(_xlfn.XLOOKUP(AE$15,$D$3:$D$5,$C$3:$C$5,0,0)*$D38,2),IF($E38=$A$6,ROUND(_xlfn.XLOOKUP(AE$15,$D$6:$D$9,$C$6:$C$9,0,0)*$D38,2),""))))</f>
        <v>0</v>
      </c>
      <c r="AF38" s="122">
        <f>IF(OR(AND($E38=$A$6,$D$9=AF$15),AND($E38=$A$10,$D$11=AF$15),AND($E38=$A$3,$D$5=AF$15)),$D38-SUM($R38:AE38),IF($E38=$A$10,ROUND(_xlfn.XLOOKUP(AF$15,$D$10:$D$11,$C$10:$C$11,0,0)*$D38,2),IF($E38=$A$3,ROUND(_xlfn.XLOOKUP(AF$15,$D$3:$D$5,$C$3:$C$5,0,0)*$D38,2),IF($E38=$A$6,ROUND(_xlfn.XLOOKUP(AF$15,$D$6:$D$9,$C$6:$C$9,0,0)*$D38,2),""))))</f>
        <v>0.25</v>
      </c>
      <c r="AG38" s="91"/>
      <c r="AH38" s="92"/>
      <c r="AI38" s="92"/>
      <c r="AJ38" s="92"/>
      <c r="AK38" s="93"/>
      <c r="AL38" s="120">
        <f>IF(OR(AND($E38=$A$6,$D$9=AL$15),AND($E38=$A$10,$D$11=AL$15),AND($E38=$A$3,$D$5=AL$15)),$D38-SUM($R38:AK38),IF($E38=$A$10,ROUND(_xlfn.XLOOKUP(AL$15,$D$10:$D$11,$C$10:$C$11,0,0)*$D38,2),IF($E38=$A$3,ROUND(_xlfn.XLOOKUP(AL$15,$D$3:$D$5,$C$3:$C$5,0,0)*$D38,2),IF($E38=$A$6,ROUND(_xlfn.XLOOKUP(AL$15,$D$6:$D$9,$C$6:$C$9,0,0)*$D38,2),""))))</f>
        <v>0</v>
      </c>
      <c r="AM38" s="121">
        <f>IF(OR(AND($E38=$A$6,$D$9=AM$15),AND($E38=$A$10,$D$11=AM$15),AND($E38=$A$3,$D$5=AM$15)),$D38-SUM($R38:AL38),IF($E38=$A$10,ROUND(_xlfn.XLOOKUP(AM$15,$D$10:$D$11,$C$10:$C$11,0,0)*$D38,2),IF($E38=$A$3,ROUND(_xlfn.XLOOKUP(AM$15,$D$3:$D$5,$C$3:$C$5,0,0)*$D38,2),IF($E38=$A$6,ROUND(_xlfn.XLOOKUP(AM$15,$D$6:$D$9,$C$6:$C$9,0,0)*$D38,2),""))))</f>
        <v>0</v>
      </c>
      <c r="AN38" s="122">
        <f>IF(OR(AND($E38=$A$6,$D$9=AN$15),AND($E38=$A$10,$D$11=AN$15),AND($E38=$A$3,$D$5=AN$15)),$D38-SUM($R38:AM38),IF($E38=$A$10,ROUND(_xlfn.XLOOKUP(AN$15,$D$10:$D$11,$C$10:$C$11,0,0)*$D38,2),IF($E38=$A$3,ROUND(_xlfn.XLOOKUP(AN$15,$D$3:$D$5,$C$3:$C$5,0,0)*$D38,2),IF($E38=$A$6,ROUND(_xlfn.XLOOKUP(AN$15,$D$6:$D$9,$C$6:$C$9,0,0)*$D38,2),""))))</f>
        <v>0.25</v>
      </c>
      <c r="AO38" s="91"/>
      <c r="AP38" s="92"/>
      <c r="AQ38" s="93"/>
      <c r="AR38" s="92"/>
      <c r="AS38" s="91"/>
      <c r="AT38" s="93"/>
      <c r="AU38" s="130">
        <f>IF(OR(AND($E38=$A$6,$D$9=AU$15),AND($E38=$A$10,$D$11=AU$15),AND($E38=$A$3,$D$5=AU$15)),$D38-SUM($R38:AT38),IF($E38=$A$10,ROUND(_xlfn.XLOOKUP(AU$15,$D$10:$D$11,$C$10:$C$11,0,0)*$D38,2),IF($E38=$A$3,ROUND(_xlfn.XLOOKUP(AU$15,$D$3:$D$5,$C$3:$C$5,0,0)*$D38,2),IF($E38=$A$6,ROUND(_xlfn.XLOOKUP(AU$15,$D$6:$D$9,$C$6:$C$9,0,0)*$D38,2),""))))</f>
        <v>0.25</v>
      </c>
      <c r="AV38" s="3" t="str">
        <f>IF(SUM(R38:AU38)=D38,"","CORRIGIR")</f>
        <v/>
      </c>
    </row>
    <row r="39" spans="1:48" s="33" customFormat="1" ht="14.4" x14ac:dyDescent="0.3">
      <c r="A39" s="70">
        <v>2</v>
      </c>
      <c r="B39" s="71" t="s">
        <v>136</v>
      </c>
      <c r="C39" s="44">
        <f t="shared" si="3"/>
        <v>0.26666666666666666</v>
      </c>
      <c r="D39" s="116">
        <f>SUBTOTAL(9,D40:D78)</f>
        <v>28</v>
      </c>
      <c r="E39" s="72"/>
      <c r="F39" s="73"/>
      <c r="G39" s="74"/>
      <c r="H39" s="75"/>
      <c r="I39" s="74"/>
      <c r="J39" s="75"/>
      <c r="K39" s="74"/>
      <c r="L39" s="75"/>
      <c r="M39" s="74"/>
      <c r="N39" s="75"/>
      <c r="O39" s="74"/>
      <c r="P39" s="75"/>
      <c r="Q39" s="72"/>
      <c r="R39" s="103"/>
      <c r="S39" s="104"/>
      <c r="T39" s="103"/>
      <c r="U39" s="104"/>
      <c r="V39" s="103"/>
      <c r="W39" s="104"/>
      <c r="X39" s="103"/>
      <c r="Y39" s="104"/>
      <c r="Z39" s="103"/>
      <c r="AA39" s="104"/>
      <c r="AB39" s="103"/>
      <c r="AC39" s="104"/>
      <c r="AD39" s="103"/>
      <c r="AE39" s="104"/>
      <c r="AF39" s="103"/>
      <c r="AG39" s="104"/>
      <c r="AH39" s="103"/>
      <c r="AI39" s="104"/>
      <c r="AJ39" s="103"/>
      <c r="AK39" s="104"/>
      <c r="AL39" s="103"/>
      <c r="AM39" s="104"/>
      <c r="AN39" s="103"/>
      <c r="AO39" s="104"/>
      <c r="AP39" s="103"/>
      <c r="AQ39" s="104"/>
      <c r="AR39" s="103"/>
      <c r="AS39" s="104"/>
      <c r="AT39" s="103"/>
      <c r="AU39" s="105"/>
      <c r="AV39" s="3"/>
    </row>
    <row r="40" spans="1:48" ht="14.4" x14ac:dyDescent="0.3">
      <c r="A40" s="52" t="s">
        <v>80</v>
      </c>
      <c r="B40" s="53" t="s">
        <v>5</v>
      </c>
      <c r="C40" s="54">
        <f t="shared" si="3"/>
        <v>7.6190476190476197E-2</v>
      </c>
      <c r="D40" s="115">
        <f>SUBTOTAL(9,D41:D48)</f>
        <v>8</v>
      </c>
      <c r="E40" s="55"/>
      <c r="F40" s="56"/>
      <c r="G40" s="57"/>
      <c r="H40" s="56"/>
      <c r="I40" s="57"/>
      <c r="J40" s="56"/>
      <c r="K40" s="57"/>
      <c r="L40" s="56"/>
      <c r="M40" s="57"/>
      <c r="N40" s="56"/>
      <c r="O40" s="57"/>
      <c r="P40" s="56"/>
      <c r="Q40" s="58"/>
      <c r="R40" s="100"/>
      <c r="S40" s="101"/>
      <c r="T40" s="100"/>
      <c r="U40" s="101"/>
      <c r="V40" s="100"/>
      <c r="W40" s="101"/>
      <c r="X40" s="100"/>
      <c r="Y40" s="101"/>
      <c r="Z40" s="100"/>
      <c r="AA40" s="101"/>
      <c r="AB40" s="100"/>
      <c r="AC40" s="101"/>
      <c r="AD40" s="100"/>
      <c r="AE40" s="101"/>
      <c r="AF40" s="100"/>
      <c r="AG40" s="101"/>
      <c r="AH40" s="100"/>
      <c r="AI40" s="101"/>
      <c r="AJ40" s="100"/>
      <c r="AK40" s="101"/>
      <c r="AL40" s="100"/>
      <c r="AM40" s="101"/>
      <c r="AN40" s="100"/>
      <c r="AO40" s="101"/>
      <c r="AP40" s="100"/>
      <c r="AQ40" s="101"/>
      <c r="AR40" s="100"/>
      <c r="AS40" s="101"/>
      <c r="AT40" s="100"/>
      <c r="AU40" s="102"/>
    </row>
    <row r="41" spans="1:48" ht="14.4" outlineLevel="1" x14ac:dyDescent="0.3">
      <c r="A41" s="62" t="s">
        <v>210</v>
      </c>
      <c r="B41" s="63" t="s">
        <v>65</v>
      </c>
      <c r="C41" s="68">
        <f t="shared" si="3"/>
        <v>9.5238095238095247E-3</v>
      </c>
      <c r="D41" s="112">
        <v>1</v>
      </c>
      <c r="E41" s="76" t="s">
        <v>293</v>
      </c>
      <c r="F41" s="66">
        <v>1</v>
      </c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132">
        <f>IF(F41=1,ROUND(_xlfn.XLOOKUP($E41,$A$2:$A$11,$C$2:$C$11,0,0)*F41*$D41,2),0)</f>
        <v>1</v>
      </c>
      <c r="S41" s="121">
        <f>IF(G41=1,ROUND(_xlfn.XLOOKUP($E41,$A$2:$A$11,$C$2:$C$11,0,0)*G41*$D41,2),0)</f>
        <v>0</v>
      </c>
      <c r="T41" s="121">
        <f>IF(H41=1,ROUND(_xlfn.XLOOKUP($E41,$A$2:$A$11,$C$2:$C$11,0,0)*H41*$D41,2),0)</f>
        <v>0</v>
      </c>
      <c r="U41" s="121">
        <f>IF(I41=1,ROUND(_xlfn.XLOOKUP($E41,$A$2:$A$11,$C$2:$C$11,0,0)*I41*$D41,2),0)</f>
        <v>0</v>
      </c>
      <c r="V41" s="121">
        <f>IF(J41=1,ROUND(_xlfn.XLOOKUP($E41,$A$2:$A$11,$C$2:$C$11,0,0)*J41*$D41,2),0)</f>
        <v>0</v>
      </c>
      <c r="W41" s="121">
        <f>IF(K41=1,ROUND(_xlfn.XLOOKUP($E41,$A$2:$A$11,$C$2:$C$11,0,0)*K41*$D41,2),0)</f>
        <v>0</v>
      </c>
      <c r="X41" s="121">
        <f>IF(L41=1,ROUND(_xlfn.XLOOKUP($E41,$A$2:$A$11,$C$2:$C$11,0,0)*L41*$D41,2),0)</f>
        <v>0</v>
      </c>
      <c r="Y41" s="121">
        <f>IF(M41=1,ROUND(_xlfn.XLOOKUP($E41,$A$2:$A$11,$C$2:$C$11,0,0)*M41*$D41,2),0)</f>
        <v>0</v>
      </c>
      <c r="Z41" s="121">
        <f>IF(N41=1,ROUND(_xlfn.XLOOKUP($E41,$A$2:$A$11,$C$2:$C$11,0,0)*N41*$D41,2),0)</f>
        <v>0</v>
      </c>
      <c r="AA41" s="121">
        <f>IF(O41=1,ROUND(_xlfn.XLOOKUP($E41,$A$2:$A$11,$C$2:$C$11,0,0)*O41*$D41,2),0)</f>
        <v>0</v>
      </c>
      <c r="AB41" s="121">
        <f>IF(P41=1,ROUND(_xlfn.XLOOKUP($E41,$A$2:$A$11,$C$2:$C$11,0,0)*P41*$D41,2),0)</f>
        <v>0</v>
      </c>
      <c r="AC41" s="121">
        <f>IF(Q41=1,ROUND(_xlfn.XLOOKUP($E41,$A$2:$A$11,$C$2:$C$11,0,0)*Q41*$D41,2),0)</f>
        <v>0</v>
      </c>
      <c r="AD41" s="120" t="str">
        <f>IF(OR(AND($E41=$A$6,$D$9=AD$15),AND($E41=$A$10,$D$11=AD$15),AND($E41=$A$3,$D$5=AD$15)),$D41-SUM($R41:AC41),IF($E41=$A$10,ROUND(_xlfn.XLOOKUP(AD$15,$D$10:$D$11,$C$10:$C$11,0,0)*$D41,2),IF($E41=$A$3,ROUND(_xlfn.XLOOKUP(AD$15,$D$3:$D$5,$C$3:$C$5,0,0)*$D41,2),IF($E41=$A$6,ROUND(_xlfn.XLOOKUP(AD$15,$D$6:$D$9,$C$6:$C$9,0,0)*$D41,2),""))))</f>
        <v/>
      </c>
      <c r="AE41" s="121" t="str">
        <f>IF(OR(AND($E41=$A$6,$D$9=AE$15),AND($E41=$A$10,$D$11=AE$15),AND($E41=$A$3,$D$5=AE$15)),$D41-SUM($R41:AD41),IF($E41=$A$10,ROUND(_xlfn.XLOOKUP(AE$15,$D$10:$D$11,$C$10:$C$11,0,0)*$D41,2),IF($E41=$A$3,ROUND(_xlfn.XLOOKUP(AE$15,$D$3:$D$5,$C$3:$C$5,0,0)*$D41,2),IF($E41=$A$6,ROUND(_xlfn.XLOOKUP(AE$15,$D$6:$D$9,$C$6:$C$9,0,0)*$D41,2),""))))</f>
        <v/>
      </c>
      <c r="AF41" s="122" t="str">
        <f>IF(OR(AND($E41=$A$6,$D$9=AF$15),AND($E41=$A$10,$D$11=AF$15),AND($E41=$A$3,$D$5=AF$15)),$D41-SUM($R41:AE41),IF($E41=$A$10,ROUND(_xlfn.XLOOKUP(AF$15,$D$10:$D$11,$C$10:$C$11,0,0)*$D41,2),IF($E41=$A$3,ROUND(_xlfn.XLOOKUP(AF$15,$D$3:$D$5,$C$3:$C$5,0,0)*$D41,2),IF($E41=$A$6,ROUND(_xlfn.XLOOKUP(AF$15,$D$6:$D$9,$C$6:$C$9,0,0)*$D41,2),""))))</f>
        <v/>
      </c>
      <c r="AG41" s="91"/>
      <c r="AH41" s="92"/>
      <c r="AI41" s="92"/>
      <c r="AJ41" s="92"/>
      <c r="AK41" s="93"/>
      <c r="AL41" s="120" t="str">
        <f>IF(OR(AND($E41=$A$6,$D$9=AL$15),AND($E41=$A$10,$D$11=AL$15),AND($E41=$A$3,$D$5=AL$15)),$D41-SUM($R41:AK41),IF($E41=$A$10,ROUND(_xlfn.XLOOKUP(AL$15,$D$10:$D$11,$C$10:$C$11,0,0)*$D41,2),IF($E41=$A$3,ROUND(_xlfn.XLOOKUP(AL$15,$D$3:$D$5,$C$3:$C$5,0,0)*$D41,2),IF($E41=$A$6,ROUND(_xlfn.XLOOKUP(AL$15,$D$6:$D$9,$C$6:$C$9,0,0)*$D41,2),""))))</f>
        <v/>
      </c>
      <c r="AM41" s="121" t="str">
        <f>IF(OR(AND($E41=$A$6,$D$9=AM$15),AND($E41=$A$10,$D$11=AM$15),AND($E41=$A$3,$D$5=AM$15)),$D41-SUM($R41:AL41),IF($E41=$A$10,ROUND(_xlfn.XLOOKUP(AM$15,$D$10:$D$11,$C$10:$C$11,0,0)*$D41,2),IF($E41=$A$3,ROUND(_xlfn.XLOOKUP(AM$15,$D$3:$D$5,$C$3:$C$5,0,0)*$D41,2),IF($E41=$A$6,ROUND(_xlfn.XLOOKUP(AM$15,$D$6:$D$9,$C$6:$C$9,0,0)*$D41,2),""))))</f>
        <v/>
      </c>
      <c r="AN41" s="122" t="str">
        <f>IF(OR(AND($E41=$A$6,$D$9=AN$15),AND($E41=$A$10,$D$11=AN$15),AND($E41=$A$3,$D$5=AN$15)),$D41-SUM($R41:AM41),IF($E41=$A$10,ROUND(_xlfn.XLOOKUP(AN$15,$D$10:$D$11,$C$10:$C$11,0,0)*$D41,2),IF($E41=$A$3,ROUND(_xlfn.XLOOKUP(AN$15,$D$3:$D$5,$C$3:$C$5,0,0)*$D41,2),IF($E41=$A$6,ROUND(_xlfn.XLOOKUP(AN$15,$D$6:$D$9,$C$6:$C$9,0,0)*$D41,2),""))))</f>
        <v/>
      </c>
      <c r="AO41" s="91"/>
      <c r="AP41" s="92"/>
      <c r="AQ41" s="93"/>
      <c r="AR41" s="92"/>
      <c r="AS41" s="91"/>
      <c r="AT41" s="93"/>
      <c r="AU41" s="130" t="str">
        <f>IF(OR(AND($E41=$A$6,$D$9=AU$15),AND($E41=$A$10,$D$11=AU$15),AND($E41=$A$3,$D$5=AU$15)),$D41-SUM($R41:AT41),IF($E41=$A$10,ROUND(_xlfn.XLOOKUP(AU$15,$D$10:$D$11,$C$10:$C$11,0,0)*$D41,2),IF($E41=$A$3,ROUND(_xlfn.XLOOKUP(AU$15,$D$3:$D$5,$C$3:$C$5,0,0)*$D41,2),IF($E41=$A$6,ROUND(_xlfn.XLOOKUP(AU$15,$D$6:$D$9,$C$6:$C$9,0,0)*$D41,2),""))))</f>
        <v/>
      </c>
      <c r="AV41" s="3" t="str">
        <f t="shared" ref="AV41:AV48" si="5">IF(SUM(R41:AU41)=D41,"","CORRIGIR")</f>
        <v/>
      </c>
    </row>
    <row r="42" spans="1:48" ht="14.4" outlineLevel="1" x14ac:dyDescent="0.3">
      <c r="A42" s="62" t="s">
        <v>211</v>
      </c>
      <c r="B42" s="63" t="s">
        <v>0</v>
      </c>
      <c r="C42" s="68">
        <f t="shared" si="3"/>
        <v>9.5238095238095247E-3</v>
      </c>
      <c r="D42" s="112">
        <v>1</v>
      </c>
      <c r="E42" s="76" t="s">
        <v>293</v>
      </c>
      <c r="F42" s="66">
        <v>1</v>
      </c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132">
        <f>IF(F42=1,ROUND(_xlfn.XLOOKUP($E42,$A$2:$A$11,$C$2:$C$11,0,0)*F42*$D42,2),0)</f>
        <v>1</v>
      </c>
      <c r="S42" s="121">
        <f>IF(G42=1,ROUND(_xlfn.XLOOKUP($E42,$A$2:$A$11,$C$2:$C$11,0,0)*G42*$D42,2),0)</f>
        <v>0</v>
      </c>
      <c r="T42" s="121">
        <f>IF(H42=1,ROUND(_xlfn.XLOOKUP($E42,$A$2:$A$11,$C$2:$C$11,0,0)*H42*$D42,2),0)</f>
        <v>0</v>
      </c>
      <c r="U42" s="121">
        <f>IF(I42=1,ROUND(_xlfn.XLOOKUP($E42,$A$2:$A$11,$C$2:$C$11,0,0)*I42*$D42,2),0)</f>
        <v>0</v>
      </c>
      <c r="V42" s="121">
        <f>IF(J42=1,ROUND(_xlfn.XLOOKUP($E42,$A$2:$A$11,$C$2:$C$11,0,0)*J42*$D42,2),0)</f>
        <v>0</v>
      </c>
      <c r="W42" s="121">
        <f>IF(K42=1,ROUND(_xlfn.XLOOKUP($E42,$A$2:$A$11,$C$2:$C$11,0,0)*K42*$D42,2),0)</f>
        <v>0</v>
      </c>
      <c r="X42" s="121">
        <f>IF(L42=1,ROUND(_xlfn.XLOOKUP($E42,$A$2:$A$11,$C$2:$C$11,0,0)*L42*$D42,2),0)</f>
        <v>0</v>
      </c>
      <c r="Y42" s="121">
        <f>IF(M42=1,ROUND(_xlfn.XLOOKUP($E42,$A$2:$A$11,$C$2:$C$11,0,0)*M42*$D42,2),0)</f>
        <v>0</v>
      </c>
      <c r="Z42" s="121">
        <f>IF(N42=1,ROUND(_xlfn.XLOOKUP($E42,$A$2:$A$11,$C$2:$C$11,0,0)*N42*$D42,2),0)</f>
        <v>0</v>
      </c>
      <c r="AA42" s="121">
        <f>IF(O42=1,ROUND(_xlfn.XLOOKUP($E42,$A$2:$A$11,$C$2:$C$11,0,0)*O42*$D42,2),0)</f>
        <v>0</v>
      </c>
      <c r="AB42" s="121">
        <f>IF(P42=1,ROUND(_xlfn.XLOOKUP($E42,$A$2:$A$11,$C$2:$C$11,0,0)*P42*$D42,2),0)</f>
        <v>0</v>
      </c>
      <c r="AC42" s="121">
        <f>IF(Q42=1,ROUND(_xlfn.XLOOKUP($E42,$A$2:$A$11,$C$2:$C$11,0,0)*Q42*$D42,2),0)</f>
        <v>0</v>
      </c>
      <c r="AD42" s="120" t="str">
        <f>IF(OR(AND($E42=$A$6,$D$9=AD$15),AND($E42=$A$10,$D$11=AD$15),AND($E42=$A$3,$D$5=AD$15)),$D42-SUM($R42:AC42),IF($E42=$A$10,ROUND(_xlfn.XLOOKUP(AD$15,$D$10:$D$11,$C$10:$C$11,0,0)*$D42,2),IF($E42=$A$3,ROUND(_xlfn.XLOOKUP(AD$15,$D$3:$D$5,$C$3:$C$5,0,0)*$D42,2),IF($E42=$A$6,ROUND(_xlfn.XLOOKUP(AD$15,$D$6:$D$9,$C$6:$C$9,0,0)*$D42,2),""))))</f>
        <v/>
      </c>
      <c r="AE42" s="121" t="str">
        <f>IF(OR(AND($E42=$A$6,$D$9=AE$15),AND($E42=$A$10,$D$11=AE$15),AND($E42=$A$3,$D$5=AE$15)),$D42-SUM($R42:AD42),IF($E42=$A$10,ROUND(_xlfn.XLOOKUP(AE$15,$D$10:$D$11,$C$10:$C$11,0,0)*$D42,2),IF($E42=$A$3,ROUND(_xlfn.XLOOKUP(AE$15,$D$3:$D$5,$C$3:$C$5,0,0)*$D42,2),IF($E42=$A$6,ROUND(_xlfn.XLOOKUP(AE$15,$D$6:$D$9,$C$6:$C$9,0,0)*$D42,2),""))))</f>
        <v/>
      </c>
      <c r="AF42" s="122" t="str">
        <f>IF(OR(AND($E42=$A$6,$D$9=AF$15),AND($E42=$A$10,$D$11=AF$15),AND($E42=$A$3,$D$5=AF$15)),$D42-SUM($R42:AE42),IF($E42=$A$10,ROUND(_xlfn.XLOOKUP(AF$15,$D$10:$D$11,$C$10:$C$11,0,0)*$D42,2),IF($E42=$A$3,ROUND(_xlfn.XLOOKUP(AF$15,$D$3:$D$5,$C$3:$C$5,0,0)*$D42,2),IF($E42=$A$6,ROUND(_xlfn.XLOOKUP(AF$15,$D$6:$D$9,$C$6:$C$9,0,0)*$D42,2),""))))</f>
        <v/>
      </c>
      <c r="AG42" s="91"/>
      <c r="AH42" s="92"/>
      <c r="AI42" s="92"/>
      <c r="AJ42" s="92"/>
      <c r="AK42" s="93"/>
      <c r="AL42" s="120" t="str">
        <f>IF(OR(AND($E42=$A$6,$D$9=AL$15),AND($E42=$A$10,$D$11=AL$15),AND($E42=$A$3,$D$5=AL$15)),$D42-SUM($R42:AK42),IF($E42=$A$10,ROUND(_xlfn.XLOOKUP(AL$15,$D$10:$D$11,$C$10:$C$11,0,0)*$D42,2),IF($E42=$A$3,ROUND(_xlfn.XLOOKUP(AL$15,$D$3:$D$5,$C$3:$C$5,0,0)*$D42,2),IF($E42=$A$6,ROUND(_xlfn.XLOOKUP(AL$15,$D$6:$D$9,$C$6:$C$9,0,0)*$D42,2),""))))</f>
        <v/>
      </c>
      <c r="AM42" s="121" t="str">
        <f>IF(OR(AND($E42=$A$6,$D$9=AM$15),AND($E42=$A$10,$D$11=AM$15),AND($E42=$A$3,$D$5=AM$15)),$D42-SUM($R42:AL42),IF($E42=$A$10,ROUND(_xlfn.XLOOKUP(AM$15,$D$10:$D$11,$C$10:$C$11,0,0)*$D42,2),IF($E42=$A$3,ROUND(_xlfn.XLOOKUP(AM$15,$D$3:$D$5,$C$3:$C$5,0,0)*$D42,2),IF($E42=$A$6,ROUND(_xlfn.XLOOKUP(AM$15,$D$6:$D$9,$C$6:$C$9,0,0)*$D42,2),""))))</f>
        <v/>
      </c>
      <c r="AN42" s="122" t="str">
        <f>IF(OR(AND($E42=$A$6,$D$9=AN$15),AND($E42=$A$10,$D$11=AN$15),AND($E42=$A$3,$D$5=AN$15)),$D42-SUM($R42:AM42),IF($E42=$A$10,ROUND(_xlfn.XLOOKUP(AN$15,$D$10:$D$11,$C$10:$C$11,0,0)*$D42,2),IF($E42=$A$3,ROUND(_xlfn.XLOOKUP(AN$15,$D$3:$D$5,$C$3:$C$5,0,0)*$D42,2),IF($E42=$A$6,ROUND(_xlfn.XLOOKUP(AN$15,$D$6:$D$9,$C$6:$C$9,0,0)*$D42,2),""))))</f>
        <v/>
      </c>
      <c r="AO42" s="91"/>
      <c r="AP42" s="92"/>
      <c r="AQ42" s="93"/>
      <c r="AR42" s="92"/>
      <c r="AS42" s="91"/>
      <c r="AT42" s="93"/>
      <c r="AU42" s="130" t="str">
        <f>IF(OR(AND($E42=$A$6,$D$9=AU$15),AND($E42=$A$10,$D$11=AU$15),AND($E42=$A$3,$D$5=AU$15)),$D42-SUM($R42:AT42),IF($E42=$A$10,ROUND(_xlfn.XLOOKUP(AU$15,$D$10:$D$11,$C$10:$C$11,0,0)*$D42,2),IF($E42=$A$3,ROUND(_xlfn.XLOOKUP(AU$15,$D$3:$D$5,$C$3:$C$5,0,0)*$D42,2),IF($E42=$A$6,ROUND(_xlfn.XLOOKUP(AU$15,$D$6:$D$9,$C$6:$C$9,0,0)*$D42,2),""))))</f>
        <v/>
      </c>
      <c r="AV42" s="3" t="str">
        <f t="shared" si="5"/>
        <v/>
      </c>
    </row>
    <row r="43" spans="1:48" ht="14.4" outlineLevel="1" x14ac:dyDescent="0.3">
      <c r="A43" s="62" t="s">
        <v>212</v>
      </c>
      <c r="B43" s="63" t="s">
        <v>66</v>
      </c>
      <c r="C43" s="68">
        <f t="shared" si="3"/>
        <v>9.5238095238095247E-3</v>
      </c>
      <c r="D43" s="112">
        <v>1</v>
      </c>
      <c r="E43" s="76" t="s">
        <v>293</v>
      </c>
      <c r="F43" s="66">
        <v>1</v>
      </c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132">
        <f>IF(F43=1,ROUND(_xlfn.XLOOKUP($E43,$A$2:$A$11,$C$2:$C$11,0,0)*F43*$D43,2),0)</f>
        <v>1</v>
      </c>
      <c r="S43" s="121">
        <f>IF(G43=1,ROUND(_xlfn.XLOOKUP($E43,$A$2:$A$11,$C$2:$C$11,0,0)*G43*$D43,2),0)</f>
        <v>0</v>
      </c>
      <c r="T43" s="121">
        <f>IF(H43=1,ROUND(_xlfn.XLOOKUP($E43,$A$2:$A$11,$C$2:$C$11,0,0)*H43*$D43,2),0)</f>
        <v>0</v>
      </c>
      <c r="U43" s="121">
        <f>IF(I43=1,ROUND(_xlfn.XLOOKUP($E43,$A$2:$A$11,$C$2:$C$11,0,0)*I43*$D43,2),0)</f>
        <v>0</v>
      </c>
      <c r="V43" s="121">
        <f>IF(J43=1,ROUND(_xlfn.XLOOKUP($E43,$A$2:$A$11,$C$2:$C$11,0,0)*J43*$D43,2),0)</f>
        <v>0</v>
      </c>
      <c r="W43" s="121">
        <f>IF(K43=1,ROUND(_xlfn.XLOOKUP($E43,$A$2:$A$11,$C$2:$C$11,0,0)*K43*$D43,2),0)</f>
        <v>0</v>
      </c>
      <c r="X43" s="121">
        <f>IF(L43=1,ROUND(_xlfn.XLOOKUP($E43,$A$2:$A$11,$C$2:$C$11,0,0)*L43*$D43,2),0)</f>
        <v>0</v>
      </c>
      <c r="Y43" s="121">
        <f>IF(M43=1,ROUND(_xlfn.XLOOKUP($E43,$A$2:$A$11,$C$2:$C$11,0,0)*M43*$D43,2),0)</f>
        <v>0</v>
      </c>
      <c r="Z43" s="121">
        <f>IF(N43=1,ROUND(_xlfn.XLOOKUP($E43,$A$2:$A$11,$C$2:$C$11,0,0)*N43*$D43,2),0)</f>
        <v>0</v>
      </c>
      <c r="AA43" s="121">
        <f>IF(O43=1,ROUND(_xlfn.XLOOKUP($E43,$A$2:$A$11,$C$2:$C$11,0,0)*O43*$D43,2),0)</f>
        <v>0</v>
      </c>
      <c r="AB43" s="121">
        <f>IF(P43=1,ROUND(_xlfn.XLOOKUP($E43,$A$2:$A$11,$C$2:$C$11,0,0)*P43*$D43,2),0)</f>
        <v>0</v>
      </c>
      <c r="AC43" s="121">
        <f>IF(Q43=1,ROUND(_xlfn.XLOOKUP($E43,$A$2:$A$11,$C$2:$C$11,0,0)*Q43*$D43,2),0)</f>
        <v>0</v>
      </c>
      <c r="AD43" s="120" t="str">
        <f>IF(OR(AND($E43=$A$6,$D$9=AD$15),AND($E43=$A$10,$D$11=AD$15),AND($E43=$A$3,$D$5=AD$15)),$D43-SUM($R43:AC43),IF($E43=$A$10,ROUND(_xlfn.XLOOKUP(AD$15,$D$10:$D$11,$C$10:$C$11,0,0)*$D43,2),IF($E43=$A$3,ROUND(_xlfn.XLOOKUP(AD$15,$D$3:$D$5,$C$3:$C$5,0,0)*$D43,2),IF($E43=$A$6,ROUND(_xlfn.XLOOKUP(AD$15,$D$6:$D$9,$C$6:$C$9,0,0)*$D43,2),""))))</f>
        <v/>
      </c>
      <c r="AE43" s="121" t="str">
        <f>IF(OR(AND($E43=$A$6,$D$9=AE$15),AND($E43=$A$10,$D$11=AE$15),AND($E43=$A$3,$D$5=AE$15)),$D43-SUM($R43:AD43),IF($E43=$A$10,ROUND(_xlfn.XLOOKUP(AE$15,$D$10:$D$11,$C$10:$C$11,0,0)*$D43,2),IF($E43=$A$3,ROUND(_xlfn.XLOOKUP(AE$15,$D$3:$D$5,$C$3:$C$5,0,0)*$D43,2),IF($E43=$A$6,ROUND(_xlfn.XLOOKUP(AE$15,$D$6:$D$9,$C$6:$C$9,0,0)*$D43,2),""))))</f>
        <v/>
      </c>
      <c r="AF43" s="122" t="str">
        <f>IF(OR(AND($E43=$A$6,$D$9=AF$15),AND($E43=$A$10,$D$11=AF$15),AND($E43=$A$3,$D$5=AF$15)),$D43-SUM($R43:AE43),IF($E43=$A$10,ROUND(_xlfn.XLOOKUP(AF$15,$D$10:$D$11,$C$10:$C$11,0,0)*$D43,2),IF($E43=$A$3,ROUND(_xlfn.XLOOKUP(AF$15,$D$3:$D$5,$C$3:$C$5,0,0)*$D43,2),IF($E43=$A$6,ROUND(_xlfn.XLOOKUP(AF$15,$D$6:$D$9,$C$6:$C$9,0,0)*$D43,2),""))))</f>
        <v/>
      </c>
      <c r="AG43" s="91"/>
      <c r="AH43" s="92"/>
      <c r="AI43" s="92"/>
      <c r="AJ43" s="92"/>
      <c r="AK43" s="93"/>
      <c r="AL43" s="120" t="str">
        <f>IF(OR(AND($E43=$A$6,$D$9=AL$15),AND($E43=$A$10,$D$11=AL$15),AND($E43=$A$3,$D$5=AL$15)),$D43-SUM($R43:AK43),IF($E43=$A$10,ROUND(_xlfn.XLOOKUP(AL$15,$D$10:$D$11,$C$10:$C$11,0,0)*$D43,2),IF($E43=$A$3,ROUND(_xlfn.XLOOKUP(AL$15,$D$3:$D$5,$C$3:$C$5,0,0)*$D43,2),IF($E43=$A$6,ROUND(_xlfn.XLOOKUP(AL$15,$D$6:$D$9,$C$6:$C$9,0,0)*$D43,2),""))))</f>
        <v/>
      </c>
      <c r="AM43" s="121" t="str">
        <f>IF(OR(AND($E43=$A$6,$D$9=AM$15),AND($E43=$A$10,$D$11=AM$15),AND($E43=$A$3,$D$5=AM$15)),$D43-SUM($R43:AL43),IF($E43=$A$10,ROUND(_xlfn.XLOOKUP(AM$15,$D$10:$D$11,$C$10:$C$11,0,0)*$D43,2),IF($E43=$A$3,ROUND(_xlfn.XLOOKUP(AM$15,$D$3:$D$5,$C$3:$C$5,0,0)*$D43,2),IF($E43=$A$6,ROUND(_xlfn.XLOOKUP(AM$15,$D$6:$D$9,$C$6:$C$9,0,0)*$D43,2),""))))</f>
        <v/>
      </c>
      <c r="AN43" s="122" t="str">
        <f>IF(OR(AND($E43=$A$6,$D$9=AN$15),AND($E43=$A$10,$D$11=AN$15),AND($E43=$A$3,$D$5=AN$15)),$D43-SUM($R43:AM43),IF($E43=$A$10,ROUND(_xlfn.XLOOKUP(AN$15,$D$10:$D$11,$C$10:$C$11,0,0)*$D43,2),IF($E43=$A$3,ROUND(_xlfn.XLOOKUP(AN$15,$D$3:$D$5,$C$3:$C$5,0,0)*$D43,2),IF($E43=$A$6,ROUND(_xlfn.XLOOKUP(AN$15,$D$6:$D$9,$C$6:$C$9,0,0)*$D43,2),""))))</f>
        <v/>
      </c>
      <c r="AO43" s="91"/>
      <c r="AP43" s="92"/>
      <c r="AQ43" s="93"/>
      <c r="AR43" s="92"/>
      <c r="AS43" s="91"/>
      <c r="AT43" s="93"/>
      <c r="AU43" s="130" t="str">
        <f>IF(OR(AND($E43=$A$6,$D$9=AU$15),AND($E43=$A$10,$D$11=AU$15),AND($E43=$A$3,$D$5=AU$15)),$D43-SUM($R43:AT43),IF($E43=$A$10,ROUND(_xlfn.XLOOKUP(AU$15,$D$10:$D$11,$C$10:$C$11,0,0)*$D43,2),IF($E43=$A$3,ROUND(_xlfn.XLOOKUP(AU$15,$D$3:$D$5,$C$3:$C$5,0,0)*$D43,2),IF($E43=$A$6,ROUND(_xlfn.XLOOKUP(AU$15,$D$6:$D$9,$C$6:$C$9,0,0)*$D43,2),""))))</f>
        <v/>
      </c>
      <c r="AV43" s="3" t="str">
        <f t="shared" si="5"/>
        <v/>
      </c>
    </row>
    <row r="44" spans="1:48" ht="14.4" outlineLevel="1" x14ac:dyDescent="0.3">
      <c r="A44" s="62" t="s">
        <v>213</v>
      </c>
      <c r="B44" s="63" t="s">
        <v>50</v>
      </c>
      <c r="C44" s="68">
        <f t="shared" si="3"/>
        <v>9.5238095238095247E-3</v>
      </c>
      <c r="D44" s="112">
        <v>1</v>
      </c>
      <c r="E44" s="76" t="s">
        <v>293</v>
      </c>
      <c r="F44" s="66">
        <v>1</v>
      </c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132">
        <f>IF(F44=1,ROUND(_xlfn.XLOOKUP($E44,$A$2:$A$11,$C$2:$C$11,0,0)*F44*$D44,2),0)</f>
        <v>1</v>
      </c>
      <c r="S44" s="121">
        <f>IF(G44=1,ROUND(_xlfn.XLOOKUP($E44,$A$2:$A$11,$C$2:$C$11,0,0)*G44*$D44,2),0)</f>
        <v>0</v>
      </c>
      <c r="T44" s="121">
        <f>IF(H44=1,ROUND(_xlfn.XLOOKUP($E44,$A$2:$A$11,$C$2:$C$11,0,0)*H44*$D44,2),0)</f>
        <v>0</v>
      </c>
      <c r="U44" s="121">
        <f>IF(I44=1,ROUND(_xlfn.XLOOKUP($E44,$A$2:$A$11,$C$2:$C$11,0,0)*I44*$D44,2),0)</f>
        <v>0</v>
      </c>
      <c r="V44" s="121">
        <f>IF(J44=1,ROUND(_xlfn.XLOOKUP($E44,$A$2:$A$11,$C$2:$C$11,0,0)*J44*$D44,2),0)</f>
        <v>0</v>
      </c>
      <c r="W44" s="121">
        <f>IF(K44=1,ROUND(_xlfn.XLOOKUP($E44,$A$2:$A$11,$C$2:$C$11,0,0)*K44*$D44,2),0)</f>
        <v>0</v>
      </c>
      <c r="X44" s="121">
        <f>IF(L44=1,ROUND(_xlfn.XLOOKUP($E44,$A$2:$A$11,$C$2:$C$11,0,0)*L44*$D44,2),0)</f>
        <v>0</v>
      </c>
      <c r="Y44" s="121">
        <f>IF(M44=1,ROUND(_xlfn.XLOOKUP($E44,$A$2:$A$11,$C$2:$C$11,0,0)*M44*$D44,2),0)</f>
        <v>0</v>
      </c>
      <c r="Z44" s="121">
        <f>IF(N44=1,ROUND(_xlfn.XLOOKUP($E44,$A$2:$A$11,$C$2:$C$11,0,0)*N44*$D44,2),0)</f>
        <v>0</v>
      </c>
      <c r="AA44" s="121">
        <f>IF(O44=1,ROUND(_xlfn.XLOOKUP($E44,$A$2:$A$11,$C$2:$C$11,0,0)*O44*$D44,2),0)</f>
        <v>0</v>
      </c>
      <c r="AB44" s="121">
        <f>IF(P44=1,ROUND(_xlfn.XLOOKUP($E44,$A$2:$A$11,$C$2:$C$11,0,0)*P44*$D44,2),0)</f>
        <v>0</v>
      </c>
      <c r="AC44" s="121">
        <f>IF(Q44=1,ROUND(_xlfn.XLOOKUP($E44,$A$2:$A$11,$C$2:$C$11,0,0)*Q44*$D44,2),0)</f>
        <v>0</v>
      </c>
      <c r="AD44" s="120" t="str">
        <f>IF(OR(AND($E44=$A$6,$D$9=AD$15),AND($E44=$A$10,$D$11=AD$15),AND($E44=$A$3,$D$5=AD$15)),$D44-SUM($R44:AC44),IF($E44=$A$10,ROUND(_xlfn.XLOOKUP(AD$15,$D$10:$D$11,$C$10:$C$11,0,0)*$D44,2),IF($E44=$A$3,ROUND(_xlfn.XLOOKUP(AD$15,$D$3:$D$5,$C$3:$C$5,0,0)*$D44,2),IF($E44=$A$6,ROUND(_xlfn.XLOOKUP(AD$15,$D$6:$D$9,$C$6:$C$9,0,0)*$D44,2),""))))</f>
        <v/>
      </c>
      <c r="AE44" s="121" t="str">
        <f>IF(OR(AND($E44=$A$6,$D$9=AE$15),AND($E44=$A$10,$D$11=AE$15),AND($E44=$A$3,$D$5=AE$15)),$D44-SUM($R44:AD44),IF($E44=$A$10,ROUND(_xlfn.XLOOKUP(AE$15,$D$10:$D$11,$C$10:$C$11,0,0)*$D44,2),IF($E44=$A$3,ROUND(_xlfn.XLOOKUP(AE$15,$D$3:$D$5,$C$3:$C$5,0,0)*$D44,2),IF($E44=$A$6,ROUND(_xlfn.XLOOKUP(AE$15,$D$6:$D$9,$C$6:$C$9,0,0)*$D44,2),""))))</f>
        <v/>
      </c>
      <c r="AF44" s="122" t="str">
        <f>IF(OR(AND($E44=$A$6,$D$9=AF$15),AND($E44=$A$10,$D$11=AF$15),AND($E44=$A$3,$D$5=AF$15)),$D44-SUM($R44:AE44),IF($E44=$A$10,ROUND(_xlfn.XLOOKUP(AF$15,$D$10:$D$11,$C$10:$C$11,0,0)*$D44,2),IF($E44=$A$3,ROUND(_xlfn.XLOOKUP(AF$15,$D$3:$D$5,$C$3:$C$5,0,0)*$D44,2),IF($E44=$A$6,ROUND(_xlfn.XLOOKUP(AF$15,$D$6:$D$9,$C$6:$C$9,0,0)*$D44,2),""))))</f>
        <v/>
      </c>
      <c r="AG44" s="91"/>
      <c r="AH44" s="92"/>
      <c r="AI44" s="92"/>
      <c r="AJ44" s="92"/>
      <c r="AK44" s="93"/>
      <c r="AL44" s="120" t="str">
        <f>IF(OR(AND($E44=$A$6,$D$9=AL$15),AND($E44=$A$10,$D$11=AL$15),AND($E44=$A$3,$D$5=AL$15)),$D44-SUM($R44:AK44),IF($E44=$A$10,ROUND(_xlfn.XLOOKUP(AL$15,$D$10:$D$11,$C$10:$C$11,0,0)*$D44,2),IF($E44=$A$3,ROUND(_xlfn.XLOOKUP(AL$15,$D$3:$D$5,$C$3:$C$5,0,0)*$D44,2),IF($E44=$A$6,ROUND(_xlfn.XLOOKUP(AL$15,$D$6:$D$9,$C$6:$C$9,0,0)*$D44,2),""))))</f>
        <v/>
      </c>
      <c r="AM44" s="121" t="str">
        <f>IF(OR(AND($E44=$A$6,$D$9=AM$15),AND($E44=$A$10,$D$11=AM$15),AND($E44=$A$3,$D$5=AM$15)),$D44-SUM($R44:AL44),IF($E44=$A$10,ROUND(_xlfn.XLOOKUP(AM$15,$D$10:$D$11,$C$10:$C$11,0,0)*$D44,2),IF($E44=$A$3,ROUND(_xlfn.XLOOKUP(AM$15,$D$3:$D$5,$C$3:$C$5,0,0)*$D44,2),IF($E44=$A$6,ROUND(_xlfn.XLOOKUP(AM$15,$D$6:$D$9,$C$6:$C$9,0,0)*$D44,2),""))))</f>
        <v/>
      </c>
      <c r="AN44" s="122" t="str">
        <f>IF(OR(AND($E44=$A$6,$D$9=AN$15),AND($E44=$A$10,$D$11=AN$15),AND($E44=$A$3,$D$5=AN$15)),$D44-SUM($R44:AM44),IF($E44=$A$10,ROUND(_xlfn.XLOOKUP(AN$15,$D$10:$D$11,$C$10:$C$11,0,0)*$D44,2),IF($E44=$A$3,ROUND(_xlfn.XLOOKUP(AN$15,$D$3:$D$5,$C$3:$C$5,0,0)*$D44,2),IF($E44=$A$6,ROUND(_xlfn.XLOOKUP(AN$15,$D$6:$D$9,$C$6:$C$9,0,0)*$D44,2),""))))</f>
        <v/>
      </c>
      <c r="AO44" s="91"/>
      <c r="AP44" s="92"/>
      <c r="AQ44" s="93"/>
      <c r="AR44" s="92"/>
      <c r="AS44" s="91"/>
      <c r="AT44" s="93"/>
      <c r="AU44" s="130" t="str">
        <f>IF(OR(AND($E44=$A$6,$D$9=AU$15),AND($E44=$A$10,$D$11=AU$15),AND($E44=$A$3,$D$5=AU$15)),$D44-SUM($R44:AT44),IF($E44=$A$10,ROUND(_xlfn.XLOOKUP(AU$15,$D$10:$D$11,$C$10:$C$11,0,0)*$D44,2),IF($E44=$A$3,ROUND(_xlfn.XLOOKUP(AU$15,$D$3:$D$5,$C$3:$C$5,0,0)*$D44,2),IF($E44=$A$6,ROUND(_xlfn.XLOOKUP(AU$15,$D$6:$D$9,$C$6:$C$9,0,0)*$D44,2),""))))</f>
        <v/>
      </c>
      <c r="AV44" s="3" t="str">
        <f t="shared" si="5"/>
        <v/>
      </c>
    </row>
    <row r="45" spans="1:48" ht="14.4" outlineLevel="1" x14ac:dyDescent="0.3">
      <c r="A45" s="62" t="s">
        <v>214</v>
      </c>
      <c r="B45" s="63" t="s">
        <v>4</v>
      </c>
      <c r="C45" s="68">
        <f t="shared" si="3"/>
        <v>9.5238095238095247E-3</v>
      </c>
      <c r="D45" s="112">
        <v>1</v>
      </c>
      <c r="E45" s="76" t="s">
        <v>293</v>
      </c>
      <c r="F45" s="66">
        <v>1</v>
      </c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132">
        <f>IF(F45=1,ROUND(_xlfn.XLOOKUP($E45,$A$2:$A$11,$C$2:$C$11,0,0)*F45*$D45,2),0)</f>
        <v>1</v>
      </c>
      <c r="S45" s="121">
        <f>IF(G45=1,ROUND(_xlfn.XLOOKUP($E45,$A$2:$A$11,$C$2:$C$11,0,0)*G45*$D45,2),0)</f>
        <v>0</v>
      </c>
      <c r="T45" s="121">
        <f>IF(H45=1,ROUND(_xlfn.XLOOKUP($E45,$A$2:$A$11,$C$2:$C$11,0,0)*H45*$D45,2),0)</f>
        <v>0</v>
      </c>
      <c r="U45" s="121">
        <f>IF(I45=1,ROUND(_xlfn.XLOOKUP($E45,$A$2:$A$11,$C$2:$C$11,0,0)*I45*$D45,2),0)</f>
        <v>0</v>
      </c>
      <c r="V45" s="121">
        <f>IF(J45=1,ROUND(_xlfn.XLOOKUP($E45,$A$2:$A$11,$C$2:$C$11,0,0)*J45*$D45,2),0)</f>
        <v>0</v>
      </c>
      <c r="W45" s="121">
        <f>IF(K45=1,ROUND(_xlfn.XLOOKUP($E45,$A$2:$A$11,$C$2:$C$11,0,0)*K45*$D45,2),0)</f>
        <v>0</v>
      </c>
      <c r="X45" s="121">
        <f>IF(L45=1,ROUND(_xlfn.XLOOKUP($E45,$A$2:$A$11,$C$2:$C$11,0,0)*L45*$D45,2),0)</f>
        <v>0</v>
      </c>
      <c r="Y45" s="121">
        <f>IF(M45=1,ROUND(_xlfn.XLOOKUP($E45,$A$2:$A$11,$C$2:$C$11,0,0)*M45*$D45,2),0)</f>
        <v>0</v>
      </c>
      <c r="Z45" s="121">
        <f>IF(N45=1,ROUND(_xlfn.XLOOKUP($E45,$A$2:$A$11,$C$2:$C$11,0,0)*N45*$D45,2),0)</f>
        <v>0</v>
      </c>
      <c r="AA45" s="121">
        <f>IF(O45=1,ROUND(_xlfn.XLOOKUP($E45,$A$2:$A$11,$C$2:$C$11,0,0)*O45*$D45,2),0)</f>
        <v>0</v>
      </c>
      <c r="AB45" s="121">
        <f>IF(P45=1,ROUND(_xlfn.XLOOKUP($E45,$A$2:$A$11,$C$2:$C$11,0,0)*P45*$D45,2),0)</f>
        <v>0</v>
      </c>
      <c r="AC45" s="121">
        <f>IF(Q45=1,ROUND(_xlfn.XLOOKUP($E45,$A$2:$A$11,$C$2:$C$11,0,0)*Q45*$D45,2),0)</f>
        <v>0</v>
      </c>
      <c r="AD45" s="120" t="str">
        <f>IF(OR(AND($E45=$A$6,$D$9=AD$15),AND($E45=$A$10,$D$11=AD$15),AND($E45=$A$3,$D$5=AD$15)),$D45-SUM($R45:AC45),IF($E45=$A$10,ROUND(_xlfn.XLOOKUP(AD$15,$D$10:$D$11,$C$10:$C$11,0,0)*$D45,2),IF($E45=$A$3,ROUND(_xlfn.XLOOKUP(AD$15,$D$3:$D$5,$C$3:$C$5,0,0)*$D45,2),IF($E45=$A$6,ROUND(_xlfn.XLOOKUP(AD$15,$D$6:$D$9,$C$6:$C$9,0,0)*$D45,2),""))))</f>
        <v/>
      </c>
      <c r="AE45" s="121" t="str">
        <f>IF(OR(AND($E45=$A$6,$D$9=AE$15),AND($E45=$A$10,$D$11=AE$15),AND($E45=$A$3,$D$5=AE$15)),$D45-SUM($R45:AD45),IF($E45=$A$10,ROUND(_xlfn.XLOOKUP(AE$15,$D$10:$D$11,$C$10:$C$11,0,0)*$D45,2),IF($E45=$A$3,ROUND(_xlfn.XLOOKUP(AE$15,$D$3:$D$5,$C$3:$C$5,0,0)*$D45,2),IF($E45=$A$6,ROUND(_xlfn.XLOOKUP(AE$15,$D$6:$D$9,$C$6:$C$9,0,0)*$D45,2),""))))</f>
        <v/>
      </c>
      <c r="AF45" s="122" t="str">
        <f>IF(OR(AND($E45=$A$6,$D$9=AF$15),AND($E45=$A$10,$D$11=AF$15),AND($E45=$A$3,$D$5=AF$15)),$D45-SUM($R45:AE45),IF($E45=$A$10,ROUND(_xlfn.XLOOKUP(AF$15,$D$10:$D$11,$C$10:$C$11,0,0)*$D45,2),IF($E45=$A$3,ROUND(_xlfn.XLOOKUP(AF$15,$D$3:$D$5,$C$3:$C$5,0,0)*$D45,2),IF($E45=$A$6,ROUND(_xlfn.XLOOKUP(AF$15,$D$6:$D$9,$C$6:$C$9,0,0)*$D45,2),""))))</f>
        <v/>
      </c>
      <c r="AG45" s="91"/>
      <c r="AH45" s="92"/>
      <c r="AI45" s="92"/>
      <c r="AJ45" s="92"/>
      <c r="AK45" s="93"/>
      <c r="AL45" s="120" t="str">
        <f>IF(OR(AND($E45=$A$6,$D$9=AL$15),AND($E45=$A$10,$D$11=AL$15),AND($E45=$A$3,$D$5=AL$15)),$D45-SUM($R45:AK45),IF($E45=$A$10,ROUND(_xlfn.XLOOKUP(AL$15,$D$10:$D$11,$C$10:$C$11,0,0)*$D45,2),IF($E45=$A$3,ROUND(_xlfn.XLOOKUP(AL$15,$D$3:$D$5,$C$3:$C$5,0,0)*$D45,2),IF($E45=$A$6,ROUND(_xlfn.XLOOKUP(AL$15,$D$6:$D$9,$C$6:$C$9,0,0)*$D45,2),""))))</f>
        <v/>
      </c>
      <c r="AM45" s="121" t="str">
        <f>IF(OR(AND($E45=$A$6,$D$9=AM$15),AND($E45=$A$10,$D$11=AM$15),AND($E45=$A$3,$D$5=AM$15)),$D45-SUM($R45:AL45),IF($E45=$A$10,ROUND(_xlfn.XLOOKUP(AM$15,$D$10:$D$11,$C$10:$C$11,0,0)*$D45,2),IF($E45=$A$3,ROUND(_xlfn.XLOOKUP(AM$15,$D$3:$D$5,$C$3:$C$5,0,0)*$D45,2),IF($E45=$A$6,ROUND(_xlfn.XLOOKUP(AM$15,$D$6:$D$9,$C$6:$C$9,0,0)*$D45,2),""))))</f>
        <v/>
      </c>
      <c r="AN45" s="122" t="str">
        <f>IF(OR(AND($E45=$A$6,$D$9=AN$15),AND($E45=$A$10,$D$11=AN$15),AND($E45=$A$3,$D$5=AN$15)),$D45-SUM($R45:AM45),IF($E45=$A$10,ROUND(_xlfn.XLOOKUP(AN$15,$D$10:$D$11,$C$10:$C$11,0,0)*$D45,2),IF($E45=$A$3,ROUND(_xlfn.XLOOKUP(AN$15,$D$3:$D$5,$C$3:$C$5,0,0)*$D45,2),IF($E45=$A$6,ROUND(_xlfn.XLOOKUP(AN$15,$D$6:$D$9,$C$6:$C$9,0,0)*$D45,2),""))))</f>
        <v/>
      </c>
      <c r="AO45" s="91"/>
      <c r="AP45" s="92"/>
      <c r="AQ45" s="93"/>
      <c r="AR45" s="92"/>
      <c r="AS45" s="91"/>
      <c r="AT45" s="93"/>
      <c r="AU45" s="130" t="str">
        <f>IF(OR(AND($E45=$A$6,$D$9=AU$15),AND($E45=$A$10,$D$11=AU$15),AND($E45=$A$3,$D$5=AU$15)),$D45-SUM($R45:AT45),IF($E45=$A$10,ROUND(_xlfn.XLOOKUP(AU$15,$D$10:$D$11,$C$10:$C$11,0,0)*$D45,2),IF($E45=$A$3,ROUND(_xlfn.XLOOKUP(AU$15,$D$3:$D$5,$C$3:$C$5,0,0)*$D45,2),IF($E45=$A$6,ROUND(_xlfn.XLOOKUP(AU$15,$D$6:$D$9,$C$6:$C$9,0,0)*$D45,2),""))))</f>
        <v/>
      </c>
      <c r="AV45" s="3" t="str">
        <f t="shared" si="5"/>
        <v/>
      </c>
    </row>
    <row r="46" spans="1:48" ht="14.4" outlineLevel="1" x14ac:dyDescent="0.3">
      <c r="A46" s="62" t="s">
        <v>215</v>
      </c>
      <c r="B46" s="63" t="s">
        <v>67</v>
      </c>
      <c r="C46" s="68">
        <f t="shared" si="3"/>
        <v>9.5238095238095247E-3</v>
      </c>
      <c r="D46" s="112">
        <v>1</v>
      </c>
      <c r="E46" s="76" t="s">
        <v>293</v>
      </c>
      <c r="F46" s="66">
        <v>1</v>
      </c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132">
        <f>IF(F46=1,ROUND(_xlfn.XLOOKUP($E46,$A$2:$A$11,$C$2:$C$11,0,0)*F46*$D46,2),0)</f>
        <v>1</v>
      </c>
      <c r="S46" s="121">
        <f>IF(G46=1,ROUND(_xlfn.XLOOKUP($E46,$A$2:$A$11,$C$2:$C$11,0,0)*G46*$D46,2),0)</f>
        <v>0</v>
      </c>
      <c r="T46" s="121">
        <f>IF(H46=1,ROUND(_xlfn.XLOOKUP($E46,$A$2:$A$11,$C$2:$C$11,0,0)*H46*$D46,2),0)</f>
        <v>0</v>
      </c>
      <c r="U46" s="121">
        <f>IF(I46=1,ROUND(_xlfn.XLOOKUP($E46,$A$2:$A$11,$C$2:$C$11,0,0)*I46*$D46,2),0)</f>
        <v>0</v>
      </c>
      <c r="V46" s="121">
        <f>IF(J46=1,ROUND(_xlfn.XLOOKUP($E46,$A$2:$A$11,$C$2:$C$11,0,0)*J46*$D46,2),0)</f>
        <v>0</v>
      </c>
      <c r="W46" s="121">
        <f>IF(K46=1,ROUND(_xlfn.XLOOKUP($E46,$A$2:$A$11,$C$2:$C$11,0,0)*K46*$D46,2),0)</f>
        <v>0</v>
      </c>
      <c r="X46" s="121">
        <f>IF(L46=1,ROUND(_xlfn.XLOOKUP($E46,$A$2:$A$11,$C$2:$C$11,0,0)*L46*$D46,2),0)</f>
        <v>0</v>
      </c>
      <c r="Y46" s="121">
        <f>IF(M46=1,ROUND(_xlfn.XLOOKUP($E46,$A$2:$A$11,$C$2:$C$11,0,0)*M46*$D46,2),0)</f>
        <v>0</v>
      </c>
      <c r="Z46" s="121">
        <f>IF(N46=1,ROUND(_xlfn.XLOOKUP($E46,$A$2:$A$11,$C$2:$C$11,0,0)*N46*$D46,2),0)</f>
        <v>0</v>
      </c>
      <c r="AA46" s="121">
        <f>IF(O46=1,ROUND(_xlfn.XLOOKUP($E46,$A$2:$A$11,$C$2:$C$11,0,0)*O46*$D46,2),0)</f>
        <v>0</v>
      </c>
      <c r="AB46" s="121">
        <f>IF(P46=1,ROUND(_xlfn.XLOOKUP($E46,$A$2:$A$11,$C$2:$C$11,0,0)*P46*$D46,2),0)</f>
        <v>0</v>
      </c>
      <c r="AC46" s="121">
        <f>IF(Q46=1,ROUND(_xlfn.XLOOKUP($E46,$A$2:$A$11,$C$2:$C$11,0,0)*Q46*$D46,2),0)</f>
        <v>0</v>
      </c>
      <c r="AD46" s="120" t="str">
        <f>IF(OR(AND($E46=$A$6,$D$9=AD$15),AND($E46=$A$10,$D$11=AD$15),AND($E46=$A$3,$D$5=AD$15)),$D46-SUM($R46:AC46),IF($E46=$A$10,ROUND(_xlfn.XLOOKUP(AD$15,$D$10:$D$11,$C$10:$C$11,0,0)*$D46,2),IF($E46=$A$3,ROUND(_xlfn.XLOOKUP(AD$15,$D$3:$D$5,$C$3:$C$5,0,0)*$D46,2),IF($E46=$A$6,ROUND(_xlfn.XLOOKUP(AD$15,$D$6:$D$9,$C$6:$C$9,0,0)*$D46,2),""))))</f>
        <v/>
      </c>
      <c r="AE46" s="121" t="str">
        <f>IF(OR(AND($E46=$A$6,$D$9=AE$15),AND($E46=$A$10,$D$11=AE$15),AND($E46=$A$3,$D$5=AE$15)),$D46-SUM($R46:AD46),IF($E46=$A$10,ROUND(_xlfn.XLOOKUP(AE$15,$D$10:$D$11,$C$10:$C$11,0,0)*$D46,2),IF($E46=$A$3,ROUND(_xlfn.XLOOKUP(AE$15,$D$3:$D$5,$C$3:$C$5,0,0)*$D46,2),IF($E46=$A$6,ROUND(_xlfn.XLOOKUP(AE$15,$D$6:$D$9,$C$6:$C$9,0,0)*$D46,2),""))))</f>
        <v/>
      </c>
      <c r="AF46" s="122" t="str">
        <f>IF(OR(AND($E46=$A$6,$D$9=AF$15),AND($E46=$A$10,$D$11=AF$15),AND($E46=$A$3,$D$5=AF$15)),$D46-SUM($R46:AE46),IF($E46=$A$10,ROUND(_xlfn.XLOOKUP(AF$15,$D$10:$D$11,$C$10:$C$11,0,0)*$D46,2),IF($E46=$A$3,ROUND(_xlfn.XLOOKUP(AF$15,$D$3:$D$5,$C$3:$C$5,0,0)*$D46,2),IF($E46=$A$6,ROUND(_xlfn.XLOOKUP(AF$15,$D$6:$D$9,$C$6:$C$9,0,0)*$D46,2),""))))</f>
        <v/>
      </c>
      <c r="AG46" s="91"/>
      <c r="AH46" s="92"/>
      <c r="AI46" s="92"/>
      <c r="AJ46" s="92"/>
      <c r="AK46" s="93"/>
      <c r="AL46" s="120" t="str">
        <f>IF(OR(AND($E46=$A$6,$D$9=AL$15),AND($E46=$A$10,$D$11=AL$15),AND($E46=$A$3,$D$5=AL$15)),$D46-SUM($R46:AK46),IF($E46=$A$10,ROUND(_xlfn.XLOOKUP(AL$15,$D$10:$D$11,$C$10:$C$11,0,0)*$D46,2),IF($E46=$A$3,ROUND(_xlfn.XLOOKUP(AL$15,$D$3:$D$5,$C$3:$C$5,0,0)*$D46,2),IF($E46=$A$6,ROUND(_xlfn.XLOOKUP(AL$15,$D$6:$D$9,$C$6:$C$9,0,0)*$D46,2),""))))</f>
        <v/>
      </c>
      <c r="AM46" s="121" t="str">
        <f>IF(OR(AND($E46=$A$6,$D$9=AM$15),AND($E46=$A$10,$D$11=AM$15),AND($E46=$A$3,$D$5=AM$15)),$D46-SUM($R46:AL46),IF($E46=$A$10,ROUND(_xlfn.XLOOKUP(AM$15,$D$10:$D$11,$C$10:$C$11,0,0)*$D46,2),IF($E46=$A$3,ROUND(_xlfn.XLOOKUP(AM$15,$D$3:$D$5,$C$3:$C$5,0,0)*$D46,2),IF($E46=$A$6,ROUND(_xlfn.XLOOKUP(AM$15,$D$6:$D$9,$C$6:$C$9,0,0)*$D46,2),""))))</f>
        <v/>
      </c>
      <c r="AN46" s="122" t="str">
        <f>IF(OR(AND($E46=$A$6,$D$9=AN$15),AND($E46=$A$10,$D$11=AN$15),AND($E46=$A$3,$D$5=AN$15)),$D46-SUM($R46:AM46),IF($E46=$A$10,ROUND(_xlfn.XLOOKUP(AN$15,$D$10:$D$11,$C$10:$C$11,0,0)*$D46,2),IF($E46=$A$3,ROUND(_xlfn.XLOOKUP(AN$15,$D$3:$D$5,$C$3:$C$5,0,0)*$D46,2),IF($E46=$A$6,ROUND(_xlfn.XLOOKUP(AN$15,$D$6:$D$9,$C$6:$C$9,0,0)*$D46,2),""))))</f>
        <v/>
      </c>
      <c r="AO46" s="91"/>
      <c r="AP46" s="92"/>
      <c r="AQ46" s="93"/>
      <c r="AR46" s="92"/>
      <c r="AS46" s="91"/>
      <c r="AT46" s="93"/>
      <c r="AU46" s="130" t="str">
        <f>IF(OR(AND($E46=$A$6,$D$9=AU$15),AND($E46=$A$10,$D$11=AU$15),AND($E46=$A$3,$D$5=AU$15)),$D46-SUM($R46:AT46),IF($E46=$A$10,ROUND(_xlfn.XLOOKUP(AU$15,$D$10:$D$11,$C$10:$C$11,0,0)*$D46,2),IF($E46=$A$3,ROUND(_xlfn.XLOOKUP(AU$15,$D$3:$D$5,$C$3:$C$5,0,0)*$D46,2),IF($E46=$A$6,ROUND(_xlfn.XLOOKUP(AU$15,$D$6:$D$9,$C$6:$C$9,0,0)*$D46,2),""))))</f>
        <v/>
      </c>
      <c r="AV46" s="3" t="str">
        <f t="shared" si="5"/>
        <v/>
      </c>
    </row>
    <row r="47" spans="1:48" ht="14.4" outlineLevel="1" x14ac:dyDescent="0.3">
      <c r="A47" s="62" t="s">
        <v>216</v>
      </c>
      <c r="B47" s="63" t="s">
        <v>70</v>
      </c>
      <c r="C47" s="68">
        <f t="shared" si="3"/>
        <v>9.5238095238095247E-3</v>
      </c>
      <c r="D47" s="112">
        <v>1</v>
      </c>
      <c r="E47" s="76" t="s">
        <v>293</v>
      </c>
      <c r="F47" s="66">
        <v>1</v>
      </c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132">
        <f>IF(F47=1,ROUND(_xlfn.XLOOKUP($E47,$A$2:$A$11,$C$2:$C$11,0,0)*F47*$D47,2),0)</f>
        <v>1</v>
      </c>
      <c r="S47" s="121">
        <f>IF(G47=1,ROUND(_xlfn.XLOOKUP($E47,$A$2:$A$11,$C$2:$C$11,0,0)*G47*$D47,2),0)</f>
        <v>0</v>
      </c>
      <c r="T47" s="121">
        <f>IF(H47=1,ROUND(_xlfn.XLOOKUP($E47,$A$2:$A$11,$C$2:$C$11,0,0)*H47*$D47,2),0)</f>
        <v>0</v>
      </c>
      <c r="U47" s="121">
        <f>IF(I47=1,ROUND(_xlfn.XLOOKUP($E47,$A$2:$A$11,$C$2:$C$11,0,0)*I47*$D47,2),0)</f>
        <v>0</v>
      </c>
      <c r="V47" s="121">
        <f>IF(J47=1,ROUND(_xlfn.XLOOKUP($E47,$A$2:$A$11,$C$2:$C$11,0,0)*J47*$D47,2),0)</f>
        <v>0</v>
      </c>
      <c r="W47" s="121">
        <f>IF(K47=1,ROUND(_xlfn.XLOOKUP($E47,$A$2:$A$11,$C$2:$C$11,0,0)*K47*$D47,2),0)</f>
        <v>0</v>
      </c>
      <c r="X47" s="121">
        <f>IF(L47=1,ROUND(_xlfn.XLOOKUP($E47,$A$2:$A$11,$C$2:$C$11,0,0)*L47*$D47,2),0)</f>
        <v>0</v>
      </c>
      <c r="Y47" s="121">
        <f>IF(M47=1,ROUND(_xlfn.XLOOKUP($E47,$A$2:$A$11,$C$2:$C$11,0,0)*M47*$D47,2),0)</f>
        <v>0</v>
      </c>
      <c r="Z47" s="121">
        <f>IF(N47=1,ROUND(_xlfn.XLOOKUP($E47,$A$2:$A$11,$C$2:$C$11,0,0)*N47*$D47,2),0)</f>
        <v>0</v>
      </c>
      <c r="AA47" s="121">
        <f>IF(O47=1,ROUND(_xlfn.XLOOKUP($E47,$A$2:$A$11,$C$2:$C$11,0,0)*O47*$D47,2),0)</f>
        <v>0</v>
      </c>
      <c r="AB47" s="121">
        <f>IF(P47=1,ROUND(_xlfn.XLOOKUP($E47,$A$2:$A$11,$C$2:$C$11,0,0)*P47*$D47,2),0)</f>
        <v>0</v>
      </c>
      <c r="AC47" s="121">
        <f>IF(Q47=1,ROUND(_xlfn.XLOOKUP($E47,$A$2:$A$11,$C$2:$C$11,0,0)*Q47*$D47,2),0)</f>
        <v>0</v>
      </c>
      <c r="AD47" s="120" t="str">
        <f>IF(OR(AND($E47=$A$6,$D$9=AD$15),AND($E47=$A$10,$D$11=AD$15),AND($E47=$A$3,$D$5=AD$15)),$D47-SUM($R47:AC47),IF($E47=$A$10,ROUND(_xlfn.XLOOKUP(AD$15,$D$10:$D$11,$C$10:$C$11,0,0)*$D47,2),IF($E47=$A$3,ROUND(_xlfn.XLOOKUP(AD$15,$D$3:$D$5,$C$3:$C$5,0,0)*$D47,2),IF($E47=$A$6,ROUND(_xlfn.XLOOKUP(AD$15,$D$6:$D$9,$C$6:$C$9,0,0)*$D47,2),""))))</f>
        <v/>
      </c>
      <c r="AE47" s="121" t="str">
        <f>IF(OR(AND($E47=$A$6,$D$9=AE$15),AND($E47=$A$10,$D$11=AE$15),AND($E47=$A$3,$D$5=AE$15)),$D47-SUM($R47:AD47),IF($E47=$A$10,ROUND(_xlfn.XLOOKUP(AE$15,$D$10:$D$11,$C$10:$C$11,0,0)*$D47,2),IF($E47=$A$3,ROUND(_xlfn.XLOOKUP(AE$15,$D$3:$D$5,$C$3:$C$5,0,0)*$D47,2),IF($E47=$A$6,ROUND(_xlfn.XLOOKUP(AE$15,$D$6:$D$9,$C$6:$C$9,0,0)*$D47,2),""))))</f>
        <v/>
      </c>
      <c r="AF47" s="122" t="str">
        <f>IF(OR(AND($E47=$A$6,$D$9=AF$15),AND($E47=$A$10,$D$11=AF$15),AND($E47=$A$3,$D$5=AF$15)),$D47-SUM($R47:AE47),IF($E47=$A$10,ROUND(_xlfn.XLOOKUP(AF$15,$D$10:$D$11,$C$10:$C$11,0,0)*$D47,2),IF($E47=$A$3,ROUND(_xlfn.XLOOKUP(AF$15,$D$3:$D$5,$C$3:$C$5,0,0)*$D47,2),IF($E47=$A$6,ROUND(_xlfn.XLOOKUP(AF$15,$D$6:$D$9,$C$6:$C$9,0,0)*$D47,2),""))))</f>
        <v/>
      </c>
      <c r="AG47" s="91"/>
      <c r="AH47" s="92"/>
      <c r="AI47" s="92"/>
      <c r="AJ47" s="92"/>
      <c r="AK47" s="93"/>
      <c r="AL47" s="120" t="str">
        <f>IF(OR(AND($E47=$A$6,$D$9=AL$15),AND($E47=$A$10,$D$11=AL$15),AND($E47=$A$3,$D$5=AL$15)),$D47-SUM($R47:AK47),IF($E47=$A$10,ROUND(_xlfn.XLOOKUP(AL$15,$D$10:$D$11,$C$10:$C$11,0,0)*$D47,2),IF($E47=$A$3,ROUND(_xlfn.XLOOKUP(AL$15,$D$3:$D$5,$C$3:$C$5,0,0)*$D47,2),IF($E47=$A$6,ROUND(_xlfn.XLOOKUP(AL$15,$D$6:$D$9,$C$6:$C$9,0,0)*$D47,2),""))))</f>
        <v/>
      </c>
      <c r="AM47" s="121" t="str">
        <f>IF(OR(AND($E47=$A$6,$D$9=AM$15),AND($E47=$A$10,$D$11=AM$15),AND($E47=$A$3,$D$5=AM$15)),$D47-SUM($R47:AL47),IF($E47=$A$10,ROUND(_xlfn.XLOOKUP(AM$15,$D$10:$D$11,$C$10:$C$11,0,0)*$D47,2),IF($E47=$A$3,ROUND(_xlfn.XLOOKUP(AM$15,$D$3:$D$5,$C$3:$C$5,0,0)*$D47,2),IF($E47=$A$6,ROUND(_xlfn.XLOOKUP(AM$15,$D$6:$D$9,$C$6:$C$9,0,0)*$D47,2),""))))</f>
        <v/>
      </c>
      <c r="AN47" s="122" t="str">
        <f>IF(OR(AND($E47=$A$6,$D$9=AN$15),AND($E47=$A$10,$D$11=AN$15),AND($E47=$A$3,$D$5=AN$15)),$D47-SUM($R47:AM47),IF($E47=$A$10,ROUND(_xlfn.XLOOKUP(AN$15,$D$10:$D$11,$C$10:$C$11,0,0)*$D47,2),IF($E47=$A$3,ROUND(_xlfn.XLOOKUP(AN$15,$D$3:$D$5,$C$3:$C$5,0,0)*$D47,2),IF($E47=$A$6,ROUND(_xlfn.XLOOKUP(AN$15,$D$6:$D$9,$C$6:$C$9,0,0)*$D47,2),""))))</f>
        <v/>
      </c>
      <c r="AO47" s="91"/>
      <c r="AP47" s="92"/>
      <c r="AQ47" s="93"/>
      <c r="AR47" s="92"/>
      <c r="AS47" s="91"/>
      <c r="AT47" s="93"/>
      <c r="AU47" s="130" t="str">
        <f>IF(OR(AND($E47=$A$6,$D$9=AU$15),AND($E47=$A$10,$D$11=AU$15),AND($E47=$A$3,$D$5=AU$15)),$D47-SUM($R47:AT47),IF($E47=$A$10,ROUND(_xlfn.XLOOKUP(AU$15,$D$10:$D$11,$C$10:$C$11,0,0)*$D47,2),IF($E47=$A$3,ROUND(_xlfn.XLOOKUP(AU$15,$D$3:$D$5,$C$3:$C$5,0,0)*$D47,2),IF($E47=$A$6,ROUND(_xlfn.XLOOKUP(AU$15,$D$6:$D$9,$C$6:$C$9,0,0)*$D47,2),""))))</f>
        <v/>
      </c>
      <c r="AV47" s="3" t="str">
        <f t="shared" si="5"/>
        <v/>
      </c>
    </row>
    <row r="48" spans="1:48" ht="14.4" outlineLevel="1" x14ac:dyDescent="0.3">
      <c r="A48" s="62" t="s">
        <v>217</v>
      </c>
      <c r="B48" s="63" t="s">
        <v>74</v>
      </c>
      <c r="C48" s="68">
        <f t="shared" si="3"/>
        <v>9.5238095238095247E-3</v>
      </c>
      <c r="D48" s="112">
        <v>1</v>
      </c>
      <c r="E48" s="76" t="s">
        <v>293</v>
      </c>
      <c r="F48" s="66">
        <v>1</v>
      </c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132">
        <f>IF(F48=1,ROUND(_xlfn.XLOOKUP($E48,$A$2:$A$11,$C$2:$C$11,0,0)*F48*$D48,2),0)</f>
        <v>1</v>
      </c>
      <c r="S48" s="121">
        <f>IF(G48=1,ROUND(_xlfn.XLOOKUP($E48,$A$2:$A$11,$C$2:$C$11,0,0)*G48*$D48,2),0)</f>
        <v>0</v>
      </c>
      <c r="T48" s="121">
        <f>IF(H48=1,ROUND(_xlfn.XLOOKUP($E48,$A$2:$A$11,$C$2:$C$11,0,0)*H48*$D48,2),0)</f>
        <v>0</v>
      </c>
      <c r="U48" s="121">
        <f>IF(I48=1,ROUND(_xlfn.XLOOKUP($E48,$A$2:$A$11,$C$2:$C$11,0,0)*I48*$D48,2),0)</f>
        <v>0</v>
      </c>
      <c r="V48" s="121">
        <f>IF(J48=1,ROUND(_xlfn.XLOOKUP($E48,$A$2:$A$11,$C$2:$C$11,0,0)*J48*$D48,2),0)</f>
        <v>0</v>
      </c>
      <c r="W48" s="121">
        <f>IF(K48=1,ROUND(_xlfn.XLOOKUP($E48,$A$2:$A$11,$C$2:$C$11,0,0)*K48*$D48,2),0)</f>
        <v>0</v>
      </c>
      <c r="X48" s="121">
        <f>IF(L48=1,ROUND(_xlfn.XLOOKUP($E48,$A$2:$A$11,$C$2:$C$11,0,0)*L48*$D48,2),0)</f>
        <v>0</v>
      </c>
      <c r="Y48" s="121">
        <f>IF(M48=1,ROUND(_xlfn.XLOOKUP($E48,$A$2:$A$11,$C$2:$C$11,0,0)*M48*$D48,2),0)</f>
        <v>0</v>
      </c>
      <c r="Z48" s="121">
        <f>IF(N48=1,ROUND(_xlfn.XLOOKUP($E48,$A$2:$A$11,$C$2:$C$11,0,0)*N48*$D48,2),0)</f>
        <v>0</v>
      </c>
      <c r="AA48" s="121">
        <f>IF(O48=1,ROUND(_xlfn.XLOOKUP($E48,$A$2:$A$11,$C$2:$C$11,0,0)*O48*$D48,2),0)</f>
        <v>0</v>
      </c>
      <c r="AB48" s="121">
        <f>IF(P48=1,ROUND(_xlfn.XLOOKUP($E48,$A$2:$A$11,$C$2:$C$11,0,0)*P48*$D48,2),0)</f>
        <v>0</v>
      </c>
      <c r="AC48" s="121">
        <f>IF(Q48=1,ROUND(_xlfn.XLOOKUP($E48,$A$2:$A$11,$C$2:$C$11,0,0)*Q48*$D48,2),0)</f>
        <v>0</v>
      </c>
      <c r="AD48" s="120" t="str">
        <f>IF(OR(AND($E48=$A$6,$D$9=AD$15),AND($E48=$A$10,$D$11=AD$15),AND($E48=$A$3,$D$5=AD$15)),$D48-SUM($R48:AC48),IF($E48=$A$10,ROUND(_xlfn.XLOOKUP(AD$15,$D$10:$D$11,$C$10:$C$11,0,0)*$D48,2),IF($E48=$A$3,ROUND(_xlfn.XLOOKUP(AD$15,$D$3:$D$5,$C$3:$C$5,0,0)*$D48,2),IF($E48=$A$6,ROUND(_xlfn.XLOOKUP(AD$15,$D$6:$D$9,$C$6:$C$9,0,0)*$D48,2),""))))</f>
        <v/>
      </c>
      <c r="AE48" s="121" t="str">
        <f>IF(OR(AND($E48=$A$6,$D$9=AE$15),AND($E48=$A$10,$D$11=AE$15),AND($E48=$A$3,$D$5=AE$15)),$D48-SUM($R48:AD48),IF($E48=$A$10,ROUND(_xlfn.XLOOKUP(AE$15,$D$10:$D$11,$C$10:$C$11,0,0)*$D48,2),IF($E48=$A$3,ROUND(_xlfn.XLOOKUP(AE$15,$D$3:$D$5,$C$3:$C$5,0,0)*$D48,2),IF($E48=$A$6,ROUND(_xlfn.XLOOKUP(AE$15,$D$6:$D$9,$C$6:$C$9,0,0)*$D48,2),""))))</f>
        <v/>
      </c>
      <c r="AF48" s="122" t="str">
        <f>IF(OR(AND($E48=$A$6,$D$9=AF$15),AND($E48=$A$10,$D$11=AF$15),AND($E48=$A$3,$D$5=AF$15)),$D48-SUM($R48:AE48),IF($E48=$A$10,ROUND(_xlfn.XLOOKUP(AF$15,$D$10:$D$11,$C$10:$C$11,0,0)*$D48,2),IF($E48=$A$3,ROUND(_xlfn.XLOOKUP(AF$15,$D$3:$D$5,$C$3:$C$5,0,0)*$D48,2),IF($E48=$A$6,ROUND(_xlfn.XLOOKUP(AF$15,$D$6:$D$9,$C$6:$C$9,0,0)*$D48,2),""))))</f>
        <v/>
      </c>
      <c r="AG48" s="91"/>
      <c r="AH48" s="92"/>
      <c r="AI48" s="92"/>
      <c r="AJ48" s="92"/>
      <c r="AK48" s="93"/>
      <c r="AL48" s="120" t="str">
        <f>IF(OR(AND($E48=$A$6,$D$9=AL$15),AND($E48=$A$10,$D$11=AL$15),AND($E48=$A$3,$D$5=AL$15)),$D48-SUM($R48:AK48),IF($E48=$A$10,ROUND(_xlfn.XLOOKUP(AL$15,$D$10:$D$11,$C$10:$C$11,0,0)*$D48,2),IF($E48=$A$3,ROUND(_xlfn.XLOOKUP(AL$15,$D$3:$D$5,$C$3:$C$5,0,0)*$D48,2),IF($E48=$A$6,ROUND(_xlfn.XLOOKUP(AL$15,$D$6:$D$9,$C$6:$C$9,0,0)*$D48,2),""))))</f>
        <v/>
      </c>
      <c r="AM48" s="121" t="str">
        <f>IF(OR(AND($E48=$A$6,$D$9=AM$15),AND($E48=$A$10,$D$11=AM$15),AND($E48=$A$3,$D$5=AM$15)),$D48-SUM($R48:AL48),IF($E48=$A$10,ROUND(_xlfn.XLOOKUP(AM$15,$D$10:$D$11,$C$10:$C$11,0,0)*$D48,2),IF($E48=$A$3,ROUND(_xlfn.XLOOKUP(AM$15,$D$3:$D$5,$C$3:$C$5,0,0)*$D48,2),IF($E48=$A$6,ROUND(_xlfn.XLOOKUP(AM$15,$D$6:$D$9,$C$6:$C$9,0,0)*$D48,2),""))))</f>
        <v/>
      </c>
      <c r="AN48" s="122" t="str">
        <f>IF(OR(AND($E48=$A$6,$D$9=AN$15),AND($E48=$A$10,$D$11=AN$15),AND($E48=$A$3,$D$5=AN$15)),$D48-SUM($R48:AM48),IF($E48=$A$10,ROUND(_xlfn.XLOOKUP(AN$15,$D$10:$D$11,$C$10:$C$11,0,0)*$D48,2),IF($E48=$A$3,ROUND(_xlfn.XLOOKUP(AN$15,$D$3:$D$5,$C$3:$C$5,0,0)*$D48,2),IF($E48=$A$6,ROUND(_xlfn.XLOOKUP(AN$15,$D$6:$D$9,$C$6:$C$9,0,0)*$D48,2),""))))</f>
        <v/>
      </c>
      <c r="AO48" s="91"/>
      <c r="AP48" s="92"/>
      <c r="AQ48" s="93"/>
      <c r="AR48" s="92"/>
      <c r="AS48" s="91"/>
      <c r="AT48" s="93"/>
      <c r="AU48" s="130" t="str">
        <f>IF(OR(AND($E48=$A$6,$D$9=AU$15),AND($E48=$A$10,$D$11=AU$15),AND($E48=$A$3,$D$5=AU$15)),$D48-SUM($R48:AT48),IF($E48=$A$10,ROUND(_xlfn.XLOOKUP(AU$15,$D$10:$D$11,$C$10:$C$11,0,0)*$D48,2),IF($E48=$A$3,ROUND(_xlfn.XLOOKUP(AU$15,$D$3:$D$5,$C$3:$C$5,0,0)*$D48,2),IF($E48=$A$6,ROUND(_xlfn.XLOOKUP(AU$15,$D$6:$D$9,$C$6:$C$9,0,0)*$D48,2),""))))</f>
        <v/>
      </c>
      <c r="AV48" s="3" t="str">
        <f t="shared" si="5"/>
        <v/>
      </c>
    </row>
    <row r="49" spans="1:48" ht="14.4" x14ac:dyDescent="0.3">
      <c r="A49" s="52" t="s">
        <v>81</v>
      </c>
      <c r="B49" s="53" t="s">
        <v>65</v>
      </c>
      <c r="C49" s="54">
        <f t="shared" si="3"/>
        <v>9.5238095238095247E-3</v>
      </c>
      <c r="D49" s="115">
        <f>SUBTOTAL(9,D50)</f>
        <v>1</v>
      </c>
      <c r="E49" s="55"/>
      <c r="F49" s="56"/>
      <c r="G49" s="57"/>
      <c r="H49" s="56"/>
      <c r="I49" s="57"/>
      <c r="J49" s="56"/>
      <c r="K49" s="57"/>
      <c r="L49" s="56"/>
      <c r="M49" s="57"/>
      <c r="N49" s="56"/>
      <c r="O49" s="57"/>
      <c r="P49" s="56"/>
      <c r="Q49" s="58"/>
      <c r="R49" s="100"/>
      <c r="S49" s="101"/>
      <c r="T49" s="100"/>
      <c r="U49" s="101"/>
      <c r="V49" s="100"/>
      <c r="W49" s="101"/>
      <c r="X49" s="100"/>
      <c r="Y49" s="101"/>
      <c r="Z49" s="100"/>
      <c r="AA49" s="101"/>
      <c r="AB49" s="100"/>
      <c r="AC49" s="101"/>
      <c r="AD49" s="100"/>
      <c r="AE49" s="101"/>
      <c r="AF49" s="100"/>
      <c r="AG49" s="101"/>
      <c r="AH49" s="100"/>
      <c r="AI49" s="101"/>
      <c r="AJ49" s="100"/>
      <c r="AK49" s="101"/>
      <c r="AL49" s="100"/>
      <c r="AM49" s="101"/>
      <c r="AN49" s="100"/>
      <c r="AO49" s="101"/>
      <c r="AP49" s="100"/>
      <c r="AQ49" s="101"/>
      <c r="AR49" s="100"/>
      <c r="AS49" s="101"/>
      <c r="AT49" s="100"/>
      <c r="AU49" s="102"/>
    </row>
    <row r="50" spans="1:48" ht="14.4" outlineLevel="1" x14ac:dyDescent="0.3">
      <c r="A50" s="62" t="s">
        <v>218</v>
      </c>
      <c r="B50" s="63" t="s">
        <v>11</v>
      </c>
      <c r="C50" s="68">
        <f t="shared" si="3"/>
        <v>9.5238095238095247E-3</v>
      </c>
      <c r="D50" s="112">
        <v>1</v>
      </c>
      <c r="E50" s="76" t="s">
        <v>120</v>
      </c>
      <c r="F50" s="66" t="s">
        <v>191</v>
      </c>
      <c r="G50" s="66" t="s">
        <v>191</v>
      </c>
      <c r="H50" s="66">
        <v>1</v>
      </c>
      <c r="I50" s="66"/>
      <c r="J50" s="66"/>
      <c r="K50" s="66"/>
      <c r="L50" s="66"/>
      <c r="M50" s="66"/>
      <c r="N50" s="66"/>
      <c r="O50" s="66"/>
      <c r="P50" s="66"/>
      <c r="Q50" s="66"/>
      <c r="R50" s="132">
        <f>IF(F50=1,ROUND(_xlfn.XLOOKUP($E50,$A$2:$A$11,$C$2:$C$11,0,0)*F50*$D50,2),0)</f>
        <v>0</v>
      </c>
      <c r="S50" s="121">
        <f>IF(G50=1,ROUND(_xlfn.XLOOKUP($E50,$A$2:$A$11,$C$2:$C$11,0,0)*G50*$D50,2),0)</f>
        <v>0</v>
      </c>
      <c r="T50" s="121">
        <f>IF(H50=1,ROUND(_xlfn.XLOOKUP($E50,$A$2:$A$11,$C$2:$C$11,0,0)*H50*$D50,2),0)</f>
        <v>0.6</v>
      </c>
      <c r="U50" s="121">
        <f>IF(I50=1,ROUND(_xlfn.XLOOKUP($E50,$A$2:$A$11,$C$2:$C$11,0,0)*I50*$D50,2),0)</f>
        <v>0</v>
      </c>
      <c r="V50" s="121">
        <f>IF(J50=1,ROUND(_xlfn.XLOOKUP($E50,$A$2:$A$11,$C$2:$C$11,0,0)*J50*$D50,2),0)</f>
        <v>0</v>
      </c>
      <c r="W50" s="121">
        <f>IF(K50=1,ROUND(_xlfn.XLOOKUP($E50,$A$2:$A$11,$C$2:$C$11,0,0)*K50*$D50,2),0)</f>
        <v>0</v>
      </c>
      <c r="X50" s="121">
        <f>IF(L50=1,ROUND(_xlfn.XLOOKUP($E50,$A$2:$A$11,$C$2:$C$11,0,0)*L50*$D50,2),0)</f>
        <v>0</v>
      </c>
      <c r="Y50" s="121">
        <f>IF(M50=1,ROUND(_xlfn.XLOOKUP($E50,$A$2:$A$11,$C$2:$C$11,0,0)*M50*$D50,2),0)</f>
        <v>0</v>
      </c>
      <c r="Z50" s="121">
        <f>IF(N50=1,ROUND(_xlfn.XLOOKUP($E50,$A$2:$A$11,$C$2:$C$11,0,0)*N50*$D50,2),0)</f>
        <v>0</v>
      </c>
      <c r="AA50" s="121">
        <f>IF(O50=1,ROUND(_xlfn.XLOOKUP($E50,$A$2:$A$11,$C$2:$C$11,0,0)*O50*$D50,2),0)</f>
        <v>0</v>
      </c>
      <c r="AB50" s="121">
        <f>IF(P50=1,ROUND(_xlfn.XLOOKUP($E50,$A$2:$A$11,$C$2:$C$11,0,0)*P50*$D50,2),0)</f>
        <v>0</v>
      </c>
      <c r="AC50" s="121">
        <f>IF(Q50=1,ROUND(_xlfn.XLOOKUP($E50,$A$2:$A$11,$C$2:$C$11,0,0)*Q50*$D50,2),0)</f>
        <v>0</v>
      </c>
      <c r="AD50" s="120">
        <f>IF(OR(AND($E50=$A$6,$D$9=AD$15),AND($E50=$A$10,$D$11=AD$15),AND($E50=$A$3,$D$5=AD$15)),$D50-SUM($R50:AC50),IF($E50=$A$10,ROUND(_xlfn.XLOOKUP(AD$15,$D$10:$D$11,$C$10:$C$11,0,0)*$D50,2),IF($E50=$A$3,ROUND(_xlfn.XLOOKUP(AD$15,$D$3:$D$5,$C$3:$C$5,0,0)*$D50,2),IF($E50=$A$6,ROUND(_xlfn.XLOOKUP(AD$15,$D$6:$D$9,$C$6:$C$9,0,0)*$D50,2),""))))</f>
        <v>0</v>
      </c>
      <c r="AE50" s="121">
        <f>IF(OR(AND($E50=$A$6,$D$9=AE$15),AND($E50=$A$10,$D$11=AE$15),AND($E50=$A$3,$D$5=AE$15)),$D50-SUM($R50:AD50),IF($E50=$A$10,ROUND(_xlfn.XLOOKUP(AE$15,$D$10:$D$11,$C$10:$C$11,0,0)*$D50,2),IF($E50=$A$3,ROUND(_xlfn.XLOOKUP(AE$15,$D$3:$D$5,$C$3:$C$5,0,0)*$D50,2),IF($E50=$A$6,ROUND(_xlfn.XLOOKUP(AE$15,$D$6:$D$9,$C$6:$C$9,0,0)*$D50,2),""))))</f>
        <v>0</v>
      </c>
      <c r="AF50" s="122">
        <f>IF(OR(AND($E50=$A$6,$D$9=AF$15),AND($E50=$A$10,$D$11=AF$15),AND($E50=$A$3,$D$5=AF$15)),$D50-SUM($R50:AE50),IF($E50=$A$10,ROUND(_xlfn.XLOOKUP(AF$15,$D$10:$D$11,$C$10:$C$11,0,0)*$D50,2),IF($E50=$A$3,ROUND(_xlfn.XLOOKUP(AF$15,$D$3:$D$5,$C$3:$C$5,0,0)*$D50,2),IF($E50=$A$6,ROUND(_xlfn.XLOOKUP(AF$15,$D$6:$D$9,$C$6:$C$9,0,0)*$D50,2),""))))</f>
        <v>0.2</v>
      </c>
      <c r="AG50" s="91"/>
      <c r="AH50" s="92"/>
      <c r="AI50" s="92"/>
      <c r="AJ50" s="92"/>
      <c r="AK50" s="93"/>
      <c r="AL50" s="120">
        <f>IF(OR(AND($E50=$A$6,$D$9=AL$15),AND($E50=$A$10,$D$11=AL$15),AND($E50=$A$3,$D$5=AL$15)),$D50-SUM($R50:AK50),IF($E50=$A$10,ROUND(_xlfn.XLOOKUP(AL$15,$D$10:$D$11,$C$10:$C$11,0,0)*$D50,2),IF($E50=$A$3,ROUND(_xlfn.XLOOKUP(AL$15,$D$3:$D$5,$C$3:$C$5,0,0)*$D50,2),IF($E50=$A$6,ROUND(_xlfn.XLOOKUP(AL$15,$D$6:$D$9,$C$6:$C$9,0,0)*$D50,2),""))))</f>
        <v>0</v>
      </c>
      <c r="AM50" s="121">
        <f>IF(OR(AND($E50=$A$6,$D$9=AM$15),AND($E50=$A$10,$D$11=AM$15),AND($E50=$A$3,$D$5=AM$15)),$D50-SUM($R50:AL50),IF($E50=$A$10,ROUND(_xlfn.XLOOKUP(AM$15,$D$10:$D$11,$C$10:$C$11,0,0)*$D50,2),IF($E50=$A$3,ROUND(_xlfn.XLOOKUP(AM$15,$D$3:$D$5,$C$3:$C$5,0,0)*$D50,2),IF($E50=$A$6,ROUND(_xlfn.XLOOKUP(AM$15,$D$6:$D$9,$C$6:$C$9,0,0)*$D50,2),""))))</f>
        <v>0</v>
      </c>
      <c r="AN50" s="122">
        <f>IF(OR(AND($E50=$A$6,$D$9=AN$15),AND($E50=$A$10,$D$11=AN$15),AND($E50=$A$3,$D$5=AN$15)),$D50-SUM($R50:AM50),IF($E50=$A$10,ROUND(_xlfn.XLOOKUP(AN$15,$D$10:$D$11,$C$10:$C$11,0,0)*$D50,2),IF($E50=$A$3,ROUND(_xlfn.XLOOKUP(AN$15,$D$3:$D$5,$C$3:$C$5,0,0)*$D50,2),IF($E50=$A$6,ROUND(_xlfn.XLOOKUP(AN$15,$D$6:$D$9,$C$6:$C$9,0,0)*$D50,2),""))))</f>
        <v>0.19999999999999996</v>
      </c>
      <c r="AO50" s="91"/>
      <c r="AP50" s="92"/>
      <c r="AQ50" s="93"/>
      <c r="AR50" s="92"/>
      <c r="AS50" s="91"/>
      <c r="AT50" s="93"/>
      <c r="AU50" s="130">
        <f>IF(OR(AND($E50=$A$6,$D$9=AU$15),AND($E50=$A$10,$D$11=AU$15),AND($E50=$A$3,$D$5=AU$15)),$D50-SUM($R50:AT50),IF($E50=$A$10,ROUND(_xlfn.XLOOKUP(AU$15,$D$10:$D$11,$C$10:$C$11,0,0)*$D50,2),IF($E50=$A$3,ROUND(_xlfn.XLOOKUP(AU$15,$D$3:$D$5,$C$3:$C$5,0,0)*$D50,2),IF($E50=$A$6,ROUND(_xlfn.XLOOKUP(AU$15,$D$6:$D$9,$C$6:$C$9,0,0)*$D50,2),""))))</f>
        <v>0</v>
      </c>
      <c r="AV50" s="3" t="str">
        <f>IF(SUM(R50:AU50)=D50,"","CORRIGIR")</f>
        <v/>
      </c>
    </row>
    <row r="51" spans="1:48" ht="14.4" x14ac:dyDescent="0.3">
      <c r="A51" s="52" t="s">
        <v>82</v>
      </c>
      <c r="B51" s="53" t="s">
        <v>0</v>
      </c>
      <c r="C51" s="54">
        <f t="shared" si="3"/>
        <v>2.8571428571428571E-2</v>
      </c>
      <c r="D51" s="115">
        <f>SUBTOTAL(9,D52:D54)</f>
        <v>3</v>
      </c>
      <c r="E51" s="55"/>
      <c r="F51" s="56"/>
      <c r="G51" s="57"/>
      <c r="H51" s="56"/>
      <c r="I51" s="57"/>
      <c r="J51" s="56"/>
      <c r="K51" s="57"/>
      <c r="L51" s="56"/>
      <c r="M51" s="57"/>
      <c r="N51" s="56"/>
      <c r="O51" s="57"/>
      <c r="P51" s="56"/>
      <c r="Q51" s="58"/>
      <c r="R51" s="100"/>
      <c r="S51" s="101"/>
      <c r="T51" s="100"/>
      <c r="U51" s="101"/>
      <c r="V51" s="100"/>
      <c r="W51" s="101"/>
      <c r="X51" s="100"/>
      <c r="Y51" s="101"/>
      <c r="Z51" s="100"/>
      <c r="AA51" s="101"/>
      <c r="AB51" s="100"/>
      <c r="AC51" s="101"/>
      <c r="AD51" s="100"/>
      <c r="AE51" s="101"/>
      <c r="AF51" s="100"/>
      <c r="AG51" s="101"/>
      <c r="AH51" s="100"/>
      <c r="AI51" s="101"/>
      <c r="AJ51" s="100"/>
      <c r="AK51" s="101"/>
      <c r="AL51" s="100"/>
      <c r="AM51" s="101"/>
      <c r="AN51" s="100"/>
      <c r="AO51" s="101"/>
      <c r="AP51" s="100"/>
      <c r="AQ51" s="101"/>
      <c r="AR51" s="100"/>
      <c r="AS51" s="101"/>
      <c r="AT51" s="100"/>
      <c r="AU51" s="102"/>
    </row>
    <row r="52" spans="1:48" ht="14.4" outlineLevel="1" x14ac:dyDescent="0.3">
      <c r="A52" s="62" t="s">
        <v>219</v>
      </c>
      <c r="B52" s="63" t="s">
        <v>34</v>
      </c>
      <c r="C52" s="68">
        <f t="shared" si="3"/>
        <v>9.5238095238095247E-3</v>
      </c>
      <c r="D52" s="112">
        <v>1</v>
      </c>
      <c r="E52" s="76" t="s">
        <v>120</v>
      </c>
      <c r="F52" s="66" t="s">
        <v>191</v>
      </c>
      <c r="G52" s="66" t="s">
        <v>191</v>
      </c>
      <c r="H52" s="66">
        <v>1</v>
      </c>
      <c r="I52" s="66"/>
      <c r="J52" s="66"/>
      <c r="K52" s="66"/>
      <c r="L52" s="66"/>
      <c r="M52" s="66"/>
      <c r="N52" s="66"/>
      <c r="O52" s="66"/>
      <c r="P52" s="66"/>
      <c r="Q52" s="66"/>
      <c r="R52" s="132">
        <f>IF(F52=1,ROUND(_xlfn.XLOOKUP($E52,$A$2:$A$11,$C$2:$C$11,0,0)*F52*$D52,2),0)</f>
        <v>0</v>
      </c>
      <c r="S52" s="121">
        <f>IF(G52=1,ROUND(_xlfn.XLOOKUP($E52,$A$2:$A$11,$C$2:$C$11,0,0)*G52*$D52,2),0)</f>
        <v>0</v>
      </c>
      <c r="T52" s="121">
        <f>IF(H52=1,ROUND(_xlfn.XLOOKUP($E52,$A$2:$A$11,$C$2:$C$11,0,0)*H52*$D52,2),0)</f>
        <v>0.6</v>
      </c>
      <c r="U52" s="121">
        <f>IF(I52=1,ROUND(_xlfn.XLOOKUP($E52,$A$2:$A$11,$C$2:$C$11,0,0)*I52*$D52,2),0)</f>
        <v>0</v>
      </c>
      <c r="V52" s="121">
        <f>IF(J52=1,ROUND(_xlfn.XLOOKUP($E52,$A$2:$A$11,$C$2:$C$11,0,0)*J52*$D52,2),0)</f>
        <v>0</v>
      </c>
      <c r="W52" s="121">
        <f>IF(K52=1,ROUND(_xlfn.XLOOKUP($E52,$A$2:$A$11,$C$2:$C$11,0,0)*K52*$D52,2),0)</f>
        <v>0</v>
      </c>
      <c r="X52" s="121">
        <f>IF(L52=1,ROUND(_xlfn.XLOOKUP($E52,$A$2:$A$11,$C$2:$C$11,0,0)*L52*$D52,2),0)</f>
        <v>0</v>
      </c>
      <c r="Y52" s="121">
        <f>IF(M52=1,ROUND(_xlfn.XLOOKUP($E52,$A$2:$A$11,$C$2:$C$11,0,0)*M52*$D52,2),0)</f>
        <v>0</v>
      </c>
      <c r="Z52" s="121">
        <f>IF(N52=1,ROUND(_xlfn.XLOOKUP($E52,$A$2:$A$11,$C$2:$C$11,0,0)*N52*$D52,2),0)</f>
        <v>0</v>
      </c>
      <c r="AA52" s="121">
        <f>IF(O52=1,ROUND(_xlfn.XLOOKUP($E52,$A$2:$A$11,$C$2:$C$11,0,0)*O52*$D52,2),0)</f>
        <v>0</v>
      </c>
      <c r="AB52" s="121">
        <f>IF(P52=1,ROUND(_xlfn.XLOOKUP($E52,$A$2:$A$11,$C$2:$C$11,0,0)*P52*$D52,2),0)</f>
        <v>0</v>
      </c>
      <c r="AC52" s="121">
        <f>IF(Q52=1,ROUND(_xlfn.XLOOKUP($E52,$A$2:$A$11,$C$2:$C$11,0,0)*Q52*$D52,2),0)</f>
        <v>0</v>
      </c>
      <c r="AD52" s="120">
        <f>IF(OR(AND($E52=$A$6,$D$9=AD$15),AND($E52=$A$10,$D$11=AD$15),AND($E52=$A$3,$D$5=AD$15)),$D52-SUM($R52:AC52),IF($E52=$A$10,ROUND(_xlfn.XLOOKUP(AD$15,$D$10:$D$11,$C$10:$C$11,0,0)*$D52,2),IF($E52=$A$3,ROUND(_xlfn.XLOOKUP(AD$15,$D$3:$D$5,$C$3:$C$5,0,0)*$D52,2),IF($E52=$A$6,ROUND(_xlfn.XLOOKUP(AD$15,$D$6:$D$9,$C$6:$C$9,0,0)*$D52,2),""))))</f>
        <v>0</v>
      </c>
      <c r="AE52" s="121">
        <f>IF(OR(AND($E52=$A$6,$D$9=AE$15),AND($E52=$A$10,$D$11=AE$15),AND($E52=$A$3,$D$5=AE$15)),$D52-SUM($R52:AD52),IF($E52=$A$10,ROUND(_xlfn.XLOOKUP(AE$15,$D$10:$D$11,$C$10:$C$11,0,0)*$D52,2),IF($E52=$A$3,ROUND(_xlfn.XLOOKUP(AE$15,$D$3:$D$5,$C$3:$C$5,0,0)*$D52,2),IF($E52=$A$6,ROUND(_xlfn.XLOOKUP(AE$15,$D$6:$D$9,$C$6:$C$9,0,0)*$D52,2),""))))</f>
        <v>0</v>
      </c>
      <c r="AF52" s="122">
        <f>IF(OR(AND($E52=$A$6,$D$9=AF$15),AND($E52=$A$10,$D$11=AF$15),AND($E52=$A$3,$D$5=AF$15)),$D52-SUM($R52:AE52),IF($E52=$A$10,ROUND(_xlfn.XLOOKUP(AF$15,$D$10:$D$11,$C$10:$C$11,0,0)*$D52,2),IF($E52=$A$3,ROUND(_xlfn.XLOOKUP(AF$15,$D$3:$D$5,$C$3:$C$5,0,0)*$D52,2),IF($E52=$A$6,ROUND(_xlfn.XLOOKUP(AF$15,$D$6:$D$9,$C$6:$C$9,0,0)*$D52,2),""))))</f>
        <v>0.2</v>
      </c>
      <c r="AG52" s="91"/>
      <c r="AH52" s="92"/>
      <c r="AI52" s="92"/>
      <c r="AJ52" s="92"/>
      <c r="AK52" s="93"/>
      <c r="AL52" s="120">
        <f>IF(OR(AND($E52=$A$6,$D$9=AL$15),AND($E52=$A$10,$D$11=AL$15),AND($E52=$A$3,$D$5=AL$15)),$D52-SUM($R52:AK52),IF($E52=$A$10,ROUND(_xlfn.XLOOKUP(AL$15,$D$10:$D$11,$C$10:$C$11,0,0)*$D52,2),IF($E52=$A$3,ROUND(_xlfn.XLOOKUP(AL$15,$D$3:$D$5,$C$3:$C$5,0,0)*$D52,2),IF($E52=$A$6,ROUND(_xlfn.XLOOKUP(AL$15,$D$6:$D$9,$C$6:$C$9,0,0)*$D52,2),""))))</f>
        <v>0</v>
      </c>
      <c r="AM52" s="121">
        <f>IF(OR(AND($E52=$A$6,$D$9=AM$15),AND($E52=$A$10,$D$11=AM$15),AND($E52=$A$3,$D$5=AM$15)),$D52-SUM($R52:AL52),IF($E52=$A$10,ROUND(_xlfn.XLOOKUP(AM$15,$D$10:$D$11,$C$10:$C$11,0,0)*$D52,2),IF($E52=$A$3,ROUND(_xlfn.XLOOKUP(AM$15,$D$3:$D$5,$C$3:$C$5,0,0)*$D52,2),IF($E52=$A$6,ROUND(_xlfn.XLOOKUP(AM$15,$D$6:$D$9,$C$6:$C$9,0,0)*$D52,2),""))))</f>
        <v>0</v>
      </c>
      <c r="AN52" s="122">
        <f>IF(OR(AND($E52=$A$6,$D$9=AN$15),AND($E52=$A$10,$D$11=AN$15),AND($E52=$A$3,$D$5=AN$15)),$D52-SUM($R52:AM52),IF($E52=$A$10,ROUND(_xlfn.XLOOKUP(AN$15,$D$10:$D$11,$C$10:$C$11,0,0)*$D52,2),IF($E52=$A$3,ROUND(_xlfn.XLOOKUP(AN$15,$D$3:$D$5,$C$3:$C$5,0,0)*$D52,2),IF($E52=$A$6,ROUND(_xlfn.XLOOKUP(AN$15,$D$6:$D$9,$C$6:$C$9,0,0)*$D52,2),""))))</f>
        <v>0.19999999999999996</v>
      </c>
      <c r="AO52" s="91"/>
      <c r="AP52" s="92"/>
      <c r="AQ52" s="93"/>
      <c r="AR52" s="92"/>
      <c r="AS52" s="91"/>
      <c r="AT52" s="93"/>
      <c r="AU52" s="130">
        <f>IF(OR(AND($E52=$A$6,$D$9=AU$15),AND($E52=$A$10,$D$11=AU$15),AND($E52=$A$3,$D$5=AU$15)),$D52-SUM($R52:AT52),IF($E52=$A$10,ROUND(_xlfn.XLOOKUP(AU$15,$D$10:$D$11,$C$10:$C$11,0,0)*$D52,2),IF($E52=$A$3,ROUND(_xlfn.XLOOKUP(AU$15,$D$3:$D$5,$C$3:$C$5,0,0)*$D52,2),IF($E52=$A$6,ROUND(_xlfn.XLOOKUP(AU$15,$D$6:$D$9,$C$6:$C$9,0,0)*$D52,2),""))))</f>
        <v>0</v>
      </c>
      <c r="AV52" s="3" t="str">
        <f>IF(SUM(R52:AU52)=D52,"","CORRIGIR")</f>
        <v/>
      </c>
    </row>
    <row r="53" spans="1:48" ht="28.8" outlineLevel="1" x14ac:dyDescent="0.3">
      <c r="A53" s="62" t="s">
        <v>220</v>
      </c>
      <c r="B53" s="63" t="s">
        <v>27</v>
      </c>
      <c r="C53" s="68">
        <f t="shared" si="3"/>
        <v>9.5238095238095247E-3</v>
      </c>
      <c r="D53" s="112">
        <v>1</v>
      </c>
      <c r="E53" s="76" t="s">
        <v>120</v>
      </c>
      <c r="F53" s="66" t="s">
        <v>191</v>
      </c>
      <c r="G53" s="66" t="s">
        <v>191</v>
      </c>
      <c r="H53" s="66" t="s">
        <v>191</v>
      </c>
      <c r="I53" s="66">
        <v>1</v>
      </c>
      <c r="J53" s="66"/>
      <c r="K53" s="66"/>
      <c r="L53" s="66"/>
      <c r="M53" s="66"/>
      <c r="N53" s="66"/>
      <c r="O53" s="66"/>
      <c r="P53" s="66"/>
      <c r="Q53" s="66"/>
      <c r="R53" s="132">
        <f>IF(F53=1,ROUND(_xlfn.XLOOKUP($E53,$A$2:$A$11,$C$2:$C$11,0,0)*F53*$D53,2),0)</f>
        <v>0</v>
      </c>
      <c r="S53" s="121">
        <f>IF(G53=1,ROUND(_xlfn.XLOOKUP($E53,$A$2:$A$11,$C$2:$C$11,0,0)*G53*$D53,2),0)</f>
        <v>0</v>
      </c>
      <c r="T53" s="121">
        <f>IF(H53=1,ROUND(_xlfn.XLOOKUP($E53,$A$2:$A$11,$C$2:$C$11,0,0)*H53*$D53,2),0)</f>
        <v>0</v>
      </c>
      <c r="U53" s="121">
        <f>IF(I53=1,ROUND(_xlfn.XLOOKUP($E53,$A$2:$A$11,$C$2:$C$11,0,0)*I53*$D53,2),0)</f>
        <v>0.6</v>
      </c>
      <c r="V53" s="121">
        <f>IF(J53=1,ROUND(_xlfn.XLOOKUP($E53,$A$2:$A$11,$C$2:$C$11,0,0)*J53*$D53,2),0)</f>
        <v>0</v>
      </c>
      <c r="W53" s="121">
        <f>IF(K53=1,ROUND(_xlfn.XLOOKUP($E53,$A$2:$A$11,$C$2:$C$11,0,0)*K53*$D53,2),0)</f>
        <v>0</v>
      </c>
      <c r="X53" s="121">
        <f>IF(L53=1,ROUND(_xlfn.XLOOKUP($E53,$A$2:$A$11,$C$2:$C$11,0,0)*L53*$D53,2),0)</f>
        <v>0</v>
      </c>
      <c r="Y53" s="121">
        <f>IF(M53=1,ROUND(_xlfn.XLOOKUP($E53,$A$2:$A$11,$C$2:$C$11,0,0)*M53*$D53,2),0)</f>
        <v>0</v>
      </c>
      <c r="Z53" s="121">
        <f>IF(N53=1,ROUND(_xlfn.XLOOKUP($E53,$A$2:$A$11,$C$2:$C$11,0,0)*N53*$D53,2),0)</f>
        <v>0</v>
      </c>
      <c r="AA53" s="121">
        <f>IF(O53=1,ROUND(_xlfn.XLOOKUP($E53,$A$2:$A$11,$C$2:$C$11,0,0)*O53*$D53,2),0)</f>
        <v>0</v>
      </c>
      <c r="AB53" s="121">
        <f>IF(P53=1,ROUND(_xlfn.XLOOKUP($E53,$A$2:$A$11,$C$2:$C$11,0,0)*P53*$D53,2),0)</f>
        <v>0</v>
      </c>
      <c r="AC53" s="121">
        <f>IF(Q53=1,ROUND(_xlfn.XLOOKUP($E53,$A$2:$A$11,$C$2:$C$11,0,0)*Q53*$D53,2),0)</f>
        <v>0</v>
      </c>
      <c r="AD53" s="120">
        <f>IF(OR(AND($E53=$A$6,$D$9=AD$15),AND($E53=$A$10,$D$11=AD$15),AND($E53=$A$3,$D$5=AD$15)),$D53-SUM($R53:AC53),IF($E53=$A$10,ROUND(_xlfn.XLOOKUP(AD$15,$D$10:$D$11,$C$10:$C$11,0,0)*$D53,2),IF($E53=$A$3,ROUND(_xlfn.XLOOKUP(AD$15,$D$3:$D$5,$C$3:$C$5,0,0)*$D53,2),IF($E53=$A$6,ROUND(_xlfn.XLOOKUP(AD$15,$D$6:$D$9,$C$6:$C$9,0,0)*$D53,2),""))))</f>
        <v>0</v>
      </c>
      <c r="AE53" s="121">
        <f>IF(OR(AND($E53=$A$6,$D$9=AE$15),AND($E53=$A$10,$D$11=AE$15),AND($E53=$A$3,$D$5=AE$15)),$D53-SUM($R53:AD53),IF($E53=$A$10,ROUND(_xlfn.XLOOKUP(AE$15,$D$10:$D$11,$C$10:$C$11,0,0)*$D53,2),IF($E53=$A$3,ROUND(_xlfn.XLOOKUP(AE$15,$D$3:$D$5,$C$3:$C$5,0,0)*$D53,2),IF($E53=$A$6,ROUND(_xlfn.XLOOKUP(AE$15,$D$6:$D$9,$C$6:$C$9,0,0)*$D53,2),""))))</f>
        <v>0</v>
      </c>
      <c r="AF53" s="122">
        <f>IF(OR(AND($E53=$A$6,$D$9=AF$15),AND($E53=$A$10,$D$11=AF$15),AND($E53=$A$3,$D$5=AF$15)),$D53-SUM($R53:AE53),IF($E53=$A$10,ROUND(_xlfn.XLOOKUP(AF$15,$D$10:$D$11,$C$10:$C$11,0,0)*$D53,2),IF($E53=$A$3,ROUND(_xlfn.XLOOKUP(AF$15,$D$3:$D$5,$C$3:$C$5,0,0)*$D53,2),IF($E53=$A$6,ROUND(_xlfn.XLOOKUP(AF$15,$D$6:$D$9,$C$6:$C$9,0,0)*$D53,2),""))))</f>
        <v>0.2</v>
      </c>
      <c r="AG53" s="91"/>
      <c r="AH53" s="92"/>
      <c r="AI53" s="92"/>
      <c r="AJ53" s="92"/>
      <c r="AK53" s="93"/>
      <c r="AL53" s="120">
        <f>IF(OR(AND($E53=$A$6,$D$9=AL$15),AND($E53=$A$10,$D$11=AL$15),AND($E53=$A$3,$D$5=AL$15)),$D53-SUM($R53:AK53),IF($E53=$A$10,ROUND(_xlfn.XLOOKUP(AL$15,$D$10:$D$11,$C$10:$C$11,0,0)*$D53,2),IF($E53=$A$3,ROUND(_xlfn.XLOOKUP(AL$15,$D$3:$D$5,$C$3:$C$5,0,0)*$D53,2),IF($E53=$A$6,ROUND(_xlfn.XLOOKUP(AL$15,$D$6:$D$9,$C$6:$C$9,0,0)*$D53,2),""))))</f>
        <v>0</v>
      </c>
      <c r="AM53" s="121">
        <f>IF(OR(AND($E53=$A$6,$D$9=AM$15),AND($E53=$A$10,$D$11=AM$15),AND($E53=$A$3,$D$5=AM$15)),$D53-SUM($R53:AL53),IF($E53=$A$10,ROUND(_xlfn.XLOOKUP(AM$15,$D$10:$D$11,$C$10:$C$11,0,0)*$D53,2),IF($E53=$A$3,ROUND(_xlfn.XLOOKUP(AM$15,$D$3:$D$5,$C$3:$C$5,0,0)*$D53,2),IF($E53=$A$6,ROUND(_xlfn.XLOOKUP(AM$15,$D$6:$D$9,$C$6:$C$9,0,0)*$D53,2),""))))</f>
        <v>0</v>
      </c>
      <c r="AN53" s="122">
        <f>IF(OR(AND($E53=$A$6,$D$9=AN$15),AND($E53=$A$10,$D$11=AN$15),AND($E53=$A$3,$D$5=AN$15)),$D53-SUM($R53:AM53),IF($E53=$A$10,ROUND(_xlfn.XLOOKUP(AN$15,$D$10:$D$11,$C$10:$C$11,0,0)*$D53,2),IF($E53=$A$3,ROUND(_xlfn.XLOOKUP(AN$15,$D$3:$D$5,$C$3:$C$5,0,0)*$D53,2),IF($E53=$A$6,ROUND(_xlfn.XLOOKUP(AN$15,$D$6:$D$9,$C$6:$C$9,0,0)*$D53,2),""))))</f>
        <v>0.19999999999999996</v>
      </c>
      <c r="AO53" s="91"/>
      <c r="AP53" s="92"/>
      <c r="AQ53" s="93"/>
      <c r="AR53" s="92"/>
      <c r="AS53" s="91"/>
      <c r="AT53" s="93"/>
      <c r="AU53" s="130">
        <f>IF(OR(AND($E53=$A$6,$D$9=AU$15),AND($E53=$A$10,$D$11=AU$15),AND($E53=$A$3,$D$5=AU$15)),$D53-SUM($R53:AT53),IF($E53=$A$10,ROUND(_xlfn.XLOOKUP(AU$15,$D$10:$D$11,$C$10:$C$11,0,0)*$D53,2),IF($E53=$A$3,ROUND(_xlfn.XLOOKUP(AU$15,$D$3:$D$5,$C$3:$C$5,0,0)*$D53,2),IF($E53=$A$6,ROUND(_xlfn.XLOOKUP(AU$15,$D$6:$D$9,$C$6:$C$9,0,0)*$D53,2),""))))</f>
        <v>0</v>
      </c>
      <c r="AV53" s="3" t="str">
        <f>IF(SUM(R53:AU53)=D53,"","CORRIGIR")</f>
        <v/>
      </c>
    </row>
    <row r="54" spans="1:48" ht="28.8" outlineLevel="1" x14ac:dyDescent="0.3">
      <c r="A54" s="62" t="s">
        <v>221</v>
      </c>
      <c r="B54" s="63" t="s">
        <v>33</v>
      </c>
      <c r="C54" s="68">
        <f t="shared" si="3"/>
        <v>9.5238095238095247E-3</v>
      </c>
      <c r="D54" s="112">
        <v>1</v>
      </c>
      <c r="E54" s="76" t="s">
        <v>120</v>
      </c>
      <c r="F54" s="66" t="s">
        <v>191</v>
      </c>
      <c r="G54" s="66" t="s">
        <v>191</v>
      </c>
      <c r="H54" s="66" t="s">
        <v>191</v>
      </c>
      <c r="I54" s="66">
        <v>1</v>
      </c>
      <c r="J54" s="66"/>
      <c r="K54" s="66"/>
      <c r="L54" s="66"/>
      <c r="M54" s="66"/>
      <c r="N54" s="66"/>
      <c r="O54" s="66"/>
      <c r="P54" s="66"/>
      <c r="Q54" s="66"/>
      <c r="R54" s="132">
        <f>IF(F54=1,ROUND(_xlfn.XLOOKUP($E54,$A$2:$A$11,$C$2:$C$11,0,0)*F54*$D54,2),0)</f>
        <v>0</v>
      </c>
      <c r="S54" s="121">
        <f>IF(G54=1,ROUND(_xlfn.XLOOKUP($E54,$A$2:$A$11,$C$2:$C$11,0,0)*G54*$D54,2),0)</f>
        <v>0</v>
      </c>
      <c r="T54" s="121">
        <f>IF(H54=1,ROUND(_xlfn.XLOOKUP($E54,$A$2:$A$11,$C$2:$C$11,0,0)*H54*$D54,2),0)</f>
        <v>0</v>
      </c>
      <c r="U54" s="121">
        <f>IF(I54=1,ROUND(_xlfn.XLOOKUP($E54,$A$2:$A$11,$C$2:$C$11,0,0)*I54*$D54,2),0)</f>
        <v>0.6</v>
      </c>
      <c r="V54" s="121">
        <f>IF(J54=1,ROUND(_xlfn.XLOOKUP($E54,$A$2:$A$11,$C$2:$C$11,0,0)*J54*$D54,2),0)</f>
        <v>0</v>
      </c>
      <c r="W54" s="121">
        <f>IF(K54=1,ROUND(_xlfn.XLOOKUP($E54,$A$2:$A$11,$C$2:$C$11,0,0)*K54*$D54,2),0)</f>
        <v>0</v>
      </c>
      <c r="X54" s="121">
        <f>IF(L54=1,ROUND(_xlfn.XLOOKUP($E54,$A$2:$A$11,$C$2:$C$11,0,0)*L54*$D54,2),0)</f>
        <v>0</v>
      </c>
      <c r="Y54" s="121">
        <f>IF(M54=1,ROUND(_xlfn.XLOOKUP($E54,$A$2:$A$11,$C$2:$C$11,0,0)*M54*$D54,2),0)</f>
        <v>0</v>
      </c>
      <c r="Z54" s="121">
        <f>IF(N54=1,ROUND(_xlfn.XLOOKUP($E54,$A$2:$A$11,$C$2:$C$11,0,0)*N54*$D54,2),0)</f>
        <v>0</v>
      </c>
      <c r="AA54" s="121">
        <f>IF(O54=1,ROUND(_xlfn.XLOOKUP($E54,$A$2:$A$11,$C$2:$C$11,0,0)*O54*$D54,2),0)</f>
        <v>0</v>
      </c>
      <c r="AB54" s="121">
        <f>IF(P54=1,ROUND(_xlfn.XLOOKUP($E54,$A$2:$A$11,$C$2:$C$11,0,0)*P54*$D54,2),0)</f>
        <v>0</v>
      </c>
      <c r="AC54" s="121">
        <f>IF(Q54=1,ROUND(_xlfn.XLOOKUP($E54,$A$2:$A$11,$C$2:$C$11,0,0)*Q54*$D54,2),0)</f>
        <v>0</v>
      </c>
      <c r="AD54" s="120">
        <f>IF(OR(AND($E54=$A$6,$D$9=AD$15),AND($E54=$A$10,$D$11=AD$15),AND($E54=$A$3,$D$5=AD$15)),$D54-SUM($R54:AC54),IF($E54=$A$10,ROUND(_xlfn.XLOOKUP(AD$15,$D$10:$D$11,$C$10:$C$11,0,0)*$D54,2),IF($E54=$A$3,ROUND(_xlfn.XLOOKUP(AD$15,$D$3:$D$5,$C$3:$C$5,0,0)*$D54,2),IF($E54=$A$6,ROUND(_xlfn.XLOOKUP(AD$15,$D$6:$D$9,$C$6:$C$9,0,0)*$D54,2),""))))</f>
        <v>0</v>
      </c>
      <c r="AE54" s="121">
        <f>IF(OR(AND($E54=$A$6,$D$9=AE$15),AND($E54=$A$10,$D$11=AE$15),AND($E54=$A$3,$D$5=AE$15)),$D54-SUM($R54:AD54),IF($E54=$A$10,ROUND(_xlfn.XLOOKUP(AE$15,$D$10:$D$11,$C$10:$C$11,0,0)*$D54,2),IF($E54=$A$3,ROUND(_xlfn.XLOOKUP(AE$15,$D$3:$D$5,$C$3:$C$5,0,0)*$D54,2),IF($E54=$A$6,ROUND(_xlfn.XLOOKUP(AE$15,$D$6:$D$9,$C$6:$C$9,0,0)*$D54,2),""))))</f>
        <v>0</v>
      </c>
      <c r="AF54" s="122">
        <f>IF(OR(AND($E54=$A$6,$D$9=AF$15),AND($E54=$A$10,$D$11=AF$15),AND($E54=$A$3,$D$5=AF$15)),$D54-SUM($R54:AE54),IF($E54=$A$10,ROUND(_xlfn.XLOOKUP(AF$15,$D$10:$D$11,$C$10:$C$11,0,0)*$D54,2),IF($E54=$A$3,ROUND(_xlfn.XLOOKUP(AF$15,$D$3:$D$5,$C$3:$C$5,0,0)*$D54,2),IF($E54=$A$6,ROUND(_xlfn.XLOOKUP(AF$15,$D$6:$D$9,$C$6:$C$9,0,0)*$D54,2),""))))</f>
        <v>0.2</v>
      </c>
      <c r="AG54" s="91"/>
      <c r="AH54" s="92"/>
      <c r="AI54" s="92"/>
      <c r="AJ54" s="92"/>
      <c r="AK54" s="93"/>
      <c r="AL54" s="120">
        <f>IF(OR(AND($E54=$A$6,$D$9=AL$15),AND($E54=$A$10,$D$11=AL$15),AND($E54=$A$3,$D$5=AL$15)),$D54-SUM($R54:AK54),IF($E54=$A$10,ROUND(_xlfn.XLOOKUP(AL$15,$D$10:$D$11,$C$10:$C$11,0,0)*$D54,2),IF($E54=$A$3,ROUND(_xlfn.XLOOKUP(AL$15,$D$3:$D$5,$C$3:$C$5,0,0)*$D54,2),IF($E54=$A$6,ROUND(_xlfn.XLOOKUP(AL$15,$D$6:$D$9,$C$6:$C$9,0,0)*$D54,2),""))))</f>
        <v>0</v>
      </c>
      <c r="AM54" s="121">
        <f>IF(OR(AND($E54=$A$6,$D$9=AM$15),AND($E54=$A$10,$D$11=AM$15),AND($E54=$A$3,$D$5=AM$15)),$D54-SUM($R54:AL54),IF($E54=$A$10,ROUND(_xlfn.XLOOKUP(AM$15,$D$10:$D$11,$C$10:$C$11,0,0)*$D54,2),IF($E54=$A$3,ROUND(_xlfn.XLOOKUP(AM$15,$D$3:$D$5,$C$3:$C$5,0,0)*$D54,2),IF($E54=$A$6,ROUND(_xlfn.XLOOKUP(AM$15,$D$6:$D$9,$C$6:$C$9,0,0)*$D54,2),""))))</f>
        <v>0</v>
      </c>
      <c r="AN54" s="122">
        <f>IF(OR(AND($E54=$A$6,$D$9=AN$15),AND($E54=$A$10,$D$11=AN$15),AND($E54=$A$3,$D$5=AN$15)),$D54-SUM($R54:AM54),IF($E54=$A$10,ROUND(_xlfn.XLOOKUP(AN$15,$D$10:$D$11,$C$10:$C$11,0,0)*$D54,2),IF($E54=$A$3,ROUND(_xlfn.XLOOKUP(AN$15,$D$3:$D$5,$C$3:$C$5,0,0)*$D54,2),IF($E54=$A$6,ROUND(_xlfn.XLOOKUP(AN$15,$D$6:$D$9,$C$6:$C$9,0,0)*$D54,2),""))))</f>
        <v>0.19999999999999996</v>
      </c>
      <c r="AO54" s="91"/>
      <c r="AP54" s="92"/>
      <c r="AQ54" s="93"/>
      <c r="AR54" s="92"/>
      <c r="AS54" s="91"/>
      <c r="AT54" s="93"/>
      <c r="AU54" s="130">
        <f>IF(OR(AND($E54=$A$6,$D$9=AU$15),AND($E54=$A$10,$D$11=AU$15),AND($E54=$A$3,$D$5=AU$15)),$D54-SUM($R54:AT54),IF($E54=$A$10,ROUND(_xlfn.XLOOKUP(AU$15,$D$10:$D$11,$C$10:$C$11,0,0)*$D54,2),IF($E54=$A$3,ROUND(_xlfn.XLOOKUP(AU$15,$D$3:$D$5,$C$3:$C$5,0,0)*$D54,2),IF($E54=$A$6,ROUND(_xlfn.XLOOKUP(AU$15,$D$6:$D$9,$C$6:$C$9,0,0)*$D54,2),""))))</f>
        <v>0</v>
      </c>
      <c r="AV54" s="3" t="str">
        <f>IF(SUM(R54:AU54)=D54,"","CORRIGIR")</f>
        <v/>
      </c>
    </row>
    <row r="55" spans="1:48" ht="14.4" x14ac:dyDescent="0.3">
      <c r="A55" s="52" t="s">
        <v>169</v>
      </c>
      <c r="B55" s="53" t="s">
        <v>1</v>
      </c>
      <c r="C55" s="54">
        <f t="shared" si="3"/>
        <v>2.8571428571428571E-2</v>
      </c>
      <c r="D55" s="115">
        <f>SUBTOTAL(9,D56:D58)</f>
        <v>3</v>
      </c>
      <c r="E55" s="55"/>
      <c r="F55" s="56"/>
      <c r="G55" s="57"/>
      <c r="H55" s="56"/>
      <c r="I55" s="57"/>
      <c r="J55" s="56"/>
      <c r="K55" s="57"/>
      <c r="L55" s="56"/>
      <c r="M55" s="57"/>
      <c r="N55" s="56"/>
      <c r="O55" s="57"/>
      <c r="P55" s="56"/>
      <c r="Q55" s="58"/>
      <c r="R55" s="100"/>
      <c r="S55" s="101"/>
      <c r="T55" s="100"/>
      <c r="U55" s="101"/>
      <c r="V55" s="100"/>
      <c r="W55" s="101"/>
      <c r="X55" s="100"/>
      <c r="Y55" s="101"/>
      <c r="Z55" s="100"/>
      <c r="AA55" s="101"/>
      <c r="AB55" s="100"/>
      <c r="AC55" s="101"/>
      <c r="AD55" s="100"/>
      <c r="AE55" s="101"/>
      <c r="AF55" s="100"/>
      <c r="AG55" s="101"/>
      <c r="AH55" s="100"/>
      <c r="AI55" s="101"/>
      <c r="AJ55" s="100"/>
      <c r="AK55" s="101"/>
      <c r="AL55" s="100"/>
      <c r="AM55" s="101"/>
      <c r="AN55" s="100"/>
      <c r="AO55" s="101"/>
      <c r="AP55" s="100"/>
      <c r="AQ55" s="101"/>
      <c r="AR55" s="100"/>
      <c r="AS55" s="101"/>
      <c r="AT55" s="100"/>
      <c r="AU55" s="102"/>
    </row>
    <row r="56" spans="1:48" ht="14.4" outlineLevel="1" x14ac:dyDescent="0.3">
      <c r="A56" s="62" t="s">
        <v>222</v>
      </c>
      <c r="B56" s="63" t="s">
        <v>2</v>
      </c>
      <c r="C56" s="68">
        <f t="shared" si="3"/>
        <v>9.5238095238095247E-3</v>
      </c>
      <c r="D56" s="112">
        <v>1</v>
      </c>
      <c r="E56" s="76" t="s">
        <v>120</v>
      </c>
      <c r="F56" s="66" t="s">
        <v>191</v>
      </c>
      <c r="G56" s="66" t="s">
        <v>191</v>
      </c>
      <c r="H56" s="66">
        <v>1</v>
      </c>
      <c r="I56" s="66"/>
      <c r="J56" s="66"/>
      <c r="K56" s="66"/>
      <c r="L56" s="66"/>
      <c r="M56" s="66"/>
      <c r="N56" s="66"/>
      <c r="O56" s="66"/>
      <c r="P56" s="66"/>
      <c r="Q56" s="66"/>
      <c r="R56" s="132">
        <f>IF(F56=1,ROUND(_xlfn.XLOOKUP($E56,$A$2:$A$11,$C$2:$C$11,0,0)*F56*$D56,2),0)</f>
        <v>0</v>
      </c>
      <c r="S56" s="121">
        <f>IF(G56=1,ROUND(_xlfn.XLOOKUP($E56,$A$2:$A$11,$C$2:$C$11,0,0)*G56*$D56,2),0)</f>
        <v>0</v>
      </c>
      <c r="T56" s="121">
        <f>IF(H56=1,ROUND(_xlfn.XLOOKUP($E56,$A$2:$A$11,$C$2:$C$11,0,0)*H56*$D56,2),0)</f>
        <v>0.6</v>
      </c>
      <c r="U56" s="121">
        <f>IF(I56=1,ROUND(_xlfn.XLOOKUP($E56,$A$2:$A$11,$C$2:$C$11,0,0)*I56*$D56,2),0)</f>
        <v>0</v>
      </c>
      <c r="V56" s="121">
        <f>IF(J56=1,ROUND(_xlfn.XLOOKUP($E56,$A$2:$A$11,$C$2:$C$11,0,0)*J56*$D56,2),0)</f>
        <v>0</v>
      </c>
      <c r="W56" s="121">
        <f>IF(K56=1,ROUND(_xlfn.XLOOKUP($E56,$A$2:$A$11,$C$2:$C$11,0,0)*K56*$D56,2),0)</f>
        <v>0</v>
      </c>
      <c r="X56" s="121">
        <f>IF(L56=1,ROUND(_xlfn.XLOOKUP($E56,$A$2:$A$11,$C$2:$C$11,0,0)*L56*$D56,2),0)</f>
        <v>0</v>
      </c>
      <c r="Y56" s="121">
        <f>IF(M56=1,ROUND(_xlfn.XLOOKUP($E56,$A$2:$A$11,$C$2:$C$11,0,0)*M56*$D56,2),0)</f>
        <v>0</v>
      </c>
      <c r="Z56" s="121">
        <f>IF(N56=1,ROUND(_xlfn.XLOOKUP($E56,$A$2:$A$11,$C$2:$C$11,0,0)*N56*$D56,2),0)</f>
        <v>0</v>
      </c>
      <c r="AA56" s="121">
        <f>IF(O56=1,ROUND(_xlfn.XLOOKUP($E56,$A$2:$A$11,$C$2:$C$11,0,0)*O56*$D56,2),0)</f>
        <v>0</v>
      </c>
      <c r="AB56" s="121">
        <f>IF(P56=1,ROUND(_xlfn.XLOOKUP($E56,$A$2:$A$11,$C$2:$C$11,0,0)*P56*$D56,2),0)</f>
        <v>0</v>
      </c>
      <c r="AC56" s="121">
        <f>IF(Q56=1,ROUND(_xlfn.XLOOKUP($E56,$A$2:$A$11,$C$2:$C$11,0,0)*Q56*$D56,2),0)</f>
        <v>0</v>
      </c>
      <c r="AD56" s="120">
        <f>IF(OR(AND($E56=$A$6,$D$9=AD$15),AND($E56=$A$10,$D$11=AD$15),AND($E56=$A$3,$D$5=AD$15)),$D56-SUM($R56:AC56),IF($E56=$A$10,ROUND(_xlfn.XLOOKUP(AD$15,$D$10:$D$11,$C$10:$C$11,0,0)*$D56,2),IF($E56=$A$3,ROUND(_xlfn.XLOOKUP(AD$15,$D$3:$D$5,$C$3:$C$5,0,0)*$D56,2),IF($E56=$A$6,ROUND(_xlfn.XLOOKUP(AD$15,$D$6:$D$9,$C$6:$C$9,0,0)*$D56,2),""))))</f>
        <v>0</v>
      </c>
      <c r="AE56" s="121">
        <f>IF(OR(AND($E56=$A$6,$D$9=AE$15),AND($E56=$A$10,$D$11=AE$15),AND($E56=$A$3,$D$5=AE$15)),$D56-SUM($R56:AD56),IF($E56=$A$10,ROUND(_xlfn.XLOOKUP(AE$15,$D$10:$D$11,$C$10:$C$11,0,0)*$D56,2),IF($E56=$A$3,ROUND(_xlfn.XLOOKUP(AE$15,$D$3:$D$5,$C$3:$C$5,0,0)*$D56,2),IF($E56=$A$6,ROUND(_xlfn.XLOOKUP(AE$15,$D$6:$D$9,$C$6:$C$9,0,0)*$D56,2),""))))</f>
        <v>0</v>
      </c>
      <c r="AF56" s="122">
        <f>IF(OR(AND($E56=$A$6,$D$9=AF$15),AND($E56=$A$10,$D$11=AF$15),AND($E56=$A$3,$D$5=AF$15)),$D56-SUM($R56:AE56),IF($E56=$A$10,ROUND(_xlfn.XLOOKUP(AF$15,$D$10:$D$11,$C$10:$C$11,0,0)*$D56,2),IF($E56=$A$3,ROUND(_xlfn.XLOOKUP(AF$15,$D$3:$D$5,$C$3:$C$5,0,0)*$D56,2),IF($E56=$A$6,ROUND(_xlfn.XLOOKUP(AF$15,$D$6:$D$9,$C$6:$C$9,0,0)*$D56,2),""))))</f>
        <v>0.2</v>
      </c>
      <c r="AG56" s="91"/>
      <c r="AH56" s="92"/>
      <c r="AI56" s="92"/>
      <c r="AJ56" s="92"/>
      <c r="AK56" s="93"/>
      <c r="AL56" s="120">
        <f>IF(OR(AND($E56=$A$6,$D$9=AL$15),AND($E56=$A$10,$D$11=AL$15),AND($E56=$A$3,$D$5=AL$15)),$D56-SUM($R56:AK56),IF($E56=$A$10,ROUND(_xlfn.XLOOKUP(AL$15,$D$10:$D$11,$C$10:$C$11,0,0)*$D56,2),IF($E56=$A$3,ROUND(_xlfn.XLOOKUP(AL$15,$D$3:$D$5,$C$3:$C$5,0,0)*$D56,2),IF($E56=$A$6,ROUND(_xlfn.XLOOKUP(AL$15,$D$6:$D$9,$C$6:$C$9,0,0)*$D56,2),""))))</f>
        <v>0</v>
      </c>
      <c r="AM56" s="121">
        <f>IF(OR(AND($E56=$A$6,$D$9=AM$15),AND($E56=$A$10,$D$11=AM$15),AND($E56=$A$3,$D$5=AM$15)),$D56-SUM($R56:AL56),IF($E56=$A$10,ROUND(_xlfn.XLOOKUP(AM$15,$D$10:$D$11,$C$10:$C$11,0,0)*$D56,2),IF($E56=$A$3,ROUND(_xlfn.XLOOKUP(AM$15,$D$3:$D$5,$C$3:$C$5,0,0)*$D56,2),IF($E56=$A$6,ROUND(_xlfn.XLOOKUP(AM$15,$D$6:$D$9,$C$6:$C$9,0,0)*$D56,2),""))))</f>
        <v>0</v>
      </c>
      <c r="AN56" s="122">
        <f>IF(OR(AND($E56=$A$6,$D$9=AN$15),AND($E56=$A$10,$D$11=AN$15),AND($E56=$A$3,$D$5=AN$15)),$D56-SUM($R56:AM56),IF($E56=$A$10,ROUND(_xlfn.XLOOKUP(AN$15,$D$10:$D$11,$C$10:$C$11,0,0)*$D56,2),IF($E56=$A$3,ROUND(_xlfn.XLOOKUP(AN$15,$D$3:$D$5,$C$3:$C$5,0,0)*$D56,2),IF($E56=$A$6,ROUND(_xlfn.XLOOKUP(AN$15,$D$6:$D$9,$C$6:$C$9,0,0)*$D56,2),""))))</f>
        <v>0.19999999999999996</v>
      </c>
      <c r="AO56" s="91"/>
      <c r="AP56" s="92"/>
      <c r="AQ56" s="93"/>
      <c r="AR56" s="92"/>
      <c r="AS56" s="91"/>
      <c r="AT56" s="93"/>
      <c r="AU56" s="130">
        <f>IF(OR(AND($E56=$A$6,$D$9=AU$15),AND($E56=$A$10,$D$11=AU$15),AND($E56=$A$3,$D$5=AU$15)),$D56-SUM($R56:AT56),IF($E56=$A$10,ROUND(_xlfn.XLOOKUP(AU$15,$D$10:$D$11,$C$10:$C$11,0,0)*$D56,2),IF($E56=$A$3,ROUND(_xlfn.XLOOKUP(AU$15,$D$3:$D$5,$C$3:$C$5,0,0)*$D56,2),IF($E56=$A$6,ROUND(_xlfn.XLOOKUP(AU$15,$D$6:$D$9,$C$6:$C$9,0,0)*$D56,2),""))))</f>
        <v>0</v>
      </c>
      <c r="AV56" s="3" t="str">
        <f>IF(SUM(R56:AU56)=D56,"","CORRIGIR")</f>
        <v/>
      </c>
    </row>
    <row r="57" spans="1:48" ht="14.4" outlineLevel="1" x14ac:dyDescent="0.3">
      <c r="A57" s="62" t="s">
        <v>223</v>
      </c>
      <c r="B57" s="63" t="s">
        <v>28</v>
      </c>
      <c r="C57" s="68">
        <f t="shared" si="3"/>
        <v>9.5238095238095247E-3</v>
      </c>
      <c r="D57" s="112">
        <v>1</v>
      </c>
      <c r="E57" s="76" t="s">
        <v>120</v>
      </c>
      <c r="F57" s="66" t="s">
        <v>191</v>
      </c>
      <c r="G57" s="66" t="s">
        <v>191</v>
      </c>
      <c r="H57" s="66" t="s">
        <v>191</v>
      </c>
      <c r="I57" s="66">
        <v>1</v>
      </c>
      <c r="J57" s="66"/>
      <c r="K57" s="66"/>
      <c r="L57" s="66"/>
      <c r="M57" s="66"/>
      <c r="N57" s="66"/>
      <c r="O57" s="66"/>
      <c r="P57" s="66"/>
      <c r="Q57" s="66"/>
      <c r="R57" s="132">
        <f>IF(F57=1,ROUND(_xlfn.XLOOKUP($E57,$A$2:$A$11,$C$2:$C$11,0,0)*F57*$D57,2),0)</f>
        <v>0</v>
      </c>
      <c r="S57" s="121">
        <f>IF(G57=1,ROUND(_xlfn.XLOOKUP($E57,$A$2:$A$11,$C$2:$C$11,0,0)*G57*$D57,2),0)</f>
        <v>0</v>
      </c>
      <c r="T57" s="121">
        <f>IF(H57=1,ROUND(_xlfn.XLOOKUP($E57,$A$2:$A$11,$C$2:$C$11,0,0)*H57*$D57,2),0)</f>
        <v>0</v>
      </c>
      <c r="U57" s="121">
        <f>IF(I57=1,ROUND(_xlfn.XLOOKUP($E57,$A$2:$A$11,$C$2:$C$11,0,0)*I57*$D57,2),0)</f>
        <v>0.6</v>
      </c>
      <c r="V57" s="121">
        <f>IF(J57=1,ROUND(_xlfn.XLOOKUP($E57,$A$2:$A$11,$C$2:$C$11,0,0)*J57*$D57,2),0)</f>
        <v>0</v>
      </c>
      <c r="W57" s="121">
        <f>IF(K57=1,ROUND(_xlfn.XLOOKUP($E57,$A$2:$A$11,$C$2:$C$11,0,0)*K57*$D57,2),0)</f>
        <v>0</v>
      </c>
      <c r="X57" s="121">
        <f>IF(L57=1,ROUND(_xlfn.XLOOKUP($E57,$A$2:$A$11,$C$2:$C$11,0,0)*L57*$D57,2),0)</f>
        <v>0</v>
      </c>
      <c r="Y57" s="121">
        <f>IF(M57=1,ROUND(_xlfn.XLOOKUP($E57,$A$2:$A$11,$C$2:$C$11,0,0)*M57*$D57,2),0)</f>
        <v>0</v>
      </c>
      <c r="Z57" s="121">
        <f>IF(N57=1,ROUND(_xlfn.XLOOKUP($E57,$A$2:$A$11,$C$2:$C$11,0,0)*N57*$D57,2),0)</f>
        <v>0</v>
      </c>
      <c r="AA57" s="121">
        <f>IF(O57=1,ROUND(_xlfn.XLOOKUP($E57,$A$2:$A$11,$C$2:$C$11,0,0)*O57*$D57,2),0)</f>
        <v>0</v>
      </c>
      <c r="AB57" s="121">
        <f>IF(P57=1,ROUND(_xlfn.XLOOKUP($E57,$A$2:$A$11,$C$2:$C$11,0,0)*P57*$D57,2),0)</f>
        <v>0</v>
      </c>
      <c r="AC57" s="121">
        <f>IF(Q57=1,ROUND(_xlfn.XLOOKUP($E57,$A$2:$A$11,$C$2:$C$11,0,0)*Q57*$D57,2),0)</f>
        <v>0</v>
      </c>
      <c r="AD57" s="120">
        <f>IF(OR(AND($E57=$A$6,$D$9=AD$15),AND($E57=$A$10,$D$11=AD$15),AND($E57=$A$3,$D$5=AD$15)),$D57-SUM($R57:AC57),IF($E57=$A$10,ROUND(_xlfn.XLOOKUP(AD$15,$D$10:$D$11,$C$10:$C$11,0,0)*$D57,2),IF($E57=$A$3,ROUND(_xlfn.XLOOKUP(AD$15,$D$3:$D$5,$C$3:$C$5,0,0)*$D57,2),IF($E57=$A$6,ROUND(_xlfn.XLOOKUP(AD$15,$D$6:$D$9,$C$6:$C$9,0,0)*$D57,2),""))))</f>
        <v>0</v>
      </c>
      <c r="AE57" s="121">
        <f>IF(OR(AND($E57=$A$6,$D$9=AE$15),AND($E57=$A$10,$D$11=AE$15),AND($E57=$A$3,$D$5=AE$15)),$D57-SUM($R57:AD57),IF($E57=$A$10,ROUND(_xlfn.XLOOKUP(AE$15,$D$10:$D$11,$C$10:$C$11,0,0)*$D57,2),IF($E57=$A$3,ROUND(_xlfn.XLOOKUP(AE$15,$D$3:$D$5,$C$3:$C$5,0,0)*$D57,2),IF($E57=$A$6,ROUND(_xlfn.XLOOKUP(AE$15,$D$6:$D$9,$C$6:$C$9,0,0)*$D57,2),""))))</f>
        <v>0</v>
      </c>
      <c r="AF57" s="122">
        <f>IF(OR(AND($E57=$A$6,$D$9=AF$15),AND($E57=$A$10,$D$11=AF$15),AND($E57=$A$3,$D$5=AF$15)),$D57-SUM($R57:AE57),IF($E57=$A$10,ROUND(_xlfn.XLOOKUP(AF$15,$D$10:$D$11,$C$10:$C$11,0,0)*$D57,2),IF($E57=$A$3,ROUND(_xlfn.XLOOKUP(AF$15,$D$3:$D$5,$C$3:$C$5,0,0)*$D57,2),IF($E57=$A$6,ROUND(_xlfn.XLOOKUP(AF$15,$D$6:$D$9,$C$6:$C$9,0,0)*$D57,2),""))))</f>
        <v>0.2</v>
      </c>
      <c r="AG57" s="91"/>
      <c r="AH57" s="92"/>
      <c r="AI57" s="92"/>
      <c r="AJ57" s="92"/>
      <c r="AK57" s="93"/>
      <c r="AL57" s="120">
        <f>IF(OR(AND($E57=$A$6,$D$9=AL$15),AND($E57=$A$10,$D$11=AL$15),AND($E57=$A$3,$D$5=AL$15)),$D57-SUM($R57:AK57),IF($E57=$A$10,ROUND(_xlfn.XLOOKUP(AL$15,$D$10:$D$11,$C$10:$C$11,0,0)*$D57,2),IF($E57=$A$3,ROUND(_xlfn.XLOOKUP(AL$15,$D$3:$D$5,$C$3:$C$5,0,0)*$D57,2),IF($E57=$A$6,ROUND(_xlfn.XLOOKUP(AL$15,$D$6:$D$9,$C$6:$C$9,0,0)*$D57,2),""))))</f>
        <v>0</v>
      </c>
      <c r="AM57" s="121">
        <f>IF(OR(AND($E57=$A$6,$D$9=AM$15),AND($E57=$A$10,$D$11=AM$15),AND($E57=$A$3,$D$5=AM$15)),$D57-SUM($R57:AL57),IF($E57=$A$10,ROUND(_xlfn.XLOOKUP(AM$15,$D$10:$D$11,$C$10:$C$11,0,0)*$D57,2),IF($E57=$A$3,ROUND(_xlfn.XLOOKUP(AM$15,$D$3:$D$5,$C$3:$C$5,0,0)*$D57,2),IF($E57=$A$6,ROUND(_xlfn.XLOOKUP(AM$15,$D$6:$D$9,$C$6:$C$9,0,0)*$D57,2),""))))</f>
        <v>0</v>
      </c>
      <c r="AN57" s="122">
        <f>IF(OR(AND($E57=$A$6,$D$9=AN$15),AND($E57=$A$10,$D$11=AN$15),AND($E57=$A$3,$D$5=AN$15)),$D57-SUM($R57:AM57),IF($E57=$A$10,ROUND(_xlfn.XLOOKUP(AN$15,$D$10:$D$11,$C$10:$C$11,0,0)*$D57,2),IF($E57=$A$3,ROUND(_xlfn.XLOOKUP(AN$15,$D$3:$D$5,$C$3:$C$5,0,0)*$D57,2),IF($E57=$A$6,ROUND(_xlfn.XLOOKUP(AN$15,$D$6:$D$9,$C$6:$C$9,0,0)*$D57,2),""))))</f>
        <v>0.19999999999999996</v>
      </c>
      <c r="AO57" s="91"/>
      <c r="AP57" s="92"/>
      <c r="AQ57" s="93"/>
      <c r="AR57" s="92"/>
      <c r="AS57" s="91"/>
      <c r="AT57" s="93"/>
      <c r="AU57" s="130">
        <f>IF(OR(AND($E57=$A$6,$D$9=AU$15),AND($E57=$A$10,$D$11=AU$15),AND($E57=$A$3,$D$5=AU$15)),$D57-SUM($R57:AT57),IF($E57=$A$10,ROUND(_xlfn.XLOOKUP(AU$15,$D$10:$D$11,$C$10:$C$11,0,0)*$D57,2),IF($E57=$A$3,ROUND(_xlfn.XLOOKUP(AU$15,$D$3:$D$5,$C$3:$C$5,0,0)*$D57,2),IF($E57=$A$6,ROUND(_xlfn.XLOOKUP(AU$15,$D$6:$D$9,$C$6:$C$9,0,0)*$D57,2),""))))</f>
        <v>0</v>
      </c>
      <c r="AV57" s="3" t="str">
        <f>IF(SUM(R57:AU57)=D57,"","CORRIGIR")</f>
        <v/>
      </c>
    </row>
    <row r="58" spans="1:48" ht="14.4" outlineLevel="1" x14ac:dyDescent="0.3">
      <c r="A58" s="62" t="s">
        <v>224</v>
      </c>
      <c r="B58" s="63" t="s">
        <v>30</v>
      </c>
      <c r="C58" s="68">
        <f t="shared" si="3"/>
        <v>9.5238095238095247E-3</v>
      </c>
      <c r="D58" s="112">
        <v>1</v>
      </c>
      <c r="E58" s="76" t="s">
        <v>120</v>
      </c>
      <c r="F58" s="66" t="s">
        <v>191</v>
      </c>
      <c r="G58" s="66" t="s">
        <v>191</v>
      </c>
      <c r="H58" s="66" t="s">
        <v>191</v>
      </c>
      <c r="I58" s="66">
        <v>1</v>
      </c>
      <c r="J58" s="66"/>
      <c r="K58" s="66"/>
      <c r="L58" s="66"/>
      <c r="M58" s="66"/>
      <c r="N58" s="66"/>
      <c r="O58" s="66"/>
      <c r="P58" s="66"/>
      <c r="Q58" s="66"/>
      <c r="R58" s="132">
        <f>IF(F58=1,ROUND(_xlfn.XLOOKUP($E58,$A$2:$A$11,$C$2:$C$11,0,0)*F58*$D58,2),0)</f>
        <v>0</v>
      </c>
      <c r="S58" s="121">
        <f>IF(G58=1,ROUND(_xlfn.XLOOKUP($E58,$A$2:$A$11,$C$2:$C$11,0,0)*G58*$D58,2),0)</f>
        <v>0</v>
      </c>
      <c r="T58" s="121">
        <f>IF(H58=1,ROUND(_xlfn.XLOOKUP($E58,$A$2:$A$11,$C$2:$C$11,0,0)*H58*$D58,2),0)</f>
        <v>0</v>
      </c>
      <c r="U58" s="121">
        <f>IF(I58=1,ROUND(_xlfn.XLOOKUP($E58,$A$2:$A$11,$C$2:$C$11,0,0)*I58*$D58,2),0)</f>
        <v>0.6</v>
      </c>
      <c r="V58" s="121">
        <f>IF(J58=1,ROUND(_xlfn.XLOOKUP($E58,$A$2:$A$11,$C$2:$C$11,0,0)*J58*$D58,2),0)</f>
        <v>0</v>
      </c>
      <c r="W58" s="121">
        <f>IF(K58=1,ROUND(_xlfn.XLOOKUP($E58,$A$2:$A$11,$C$2:$C$11,0,0)*K58*$D58,2),0)</f>
        <v>0</v>
      </c>
      <c r="X58" s="121">
        <f>IF(L58=1,ROUND(_xlfn.XLOOKUP($E58,$A$2:$A$11,$C$2:$C$11,0,0)*L58*$D58,2),0)</f>
        <v>0</v>
      </c>
      <c r="Y58" s="121">
        <f>IF(M58=1,ROUND(_xlfn.XLOOKUP($E58,$A$2:$A$11,$C$2:$C$11,0,0)*M58*$D58,2),0)</f>
        <v>0</v>
      </c>
      <c r="Z58" s="121">
        <f>IF(N58=1,ROUND(_xlfn.XLOOKUP($E58,$A$2:$A$11,$C$2:$C$11,0,0)*N58*$D58,2),0)</f>
        <v>0</v>
      </c>
      <c r="AA58" s="121">
        <f>IF(O58=1,ROUND(_xlfn.XLOOKUP($E58,$A$2:$A$11,$C$2:$C$11,0,0)*O58*$D58,2),0)</f>
        <v>0</v>
      </c>
      <c r="AB58" s="121">
        <f>IF(P58=1,ROUND(_xlfn.XLOOKUP($E58,$A$2:$A$11,$C$2:$C$11,0,0)*P58*$D58,2),0)</f>
        <v>0</v>
      </c>
      <c r="AC58" s="121">
        <f>IF(Q58=1,ROUND(_xlfn.XLOOKUP($E58,$A$2:$A$11,$C$2:$C$11,0,0)*Q58*$D58,2),0)</f>
        <v>0</v>
      </c>
      <c r="AD58" s="120">
        <f>IF(OR(AND($E58=$A$6,$D$9=AD$15),AND($E58=$A$10,$D$11=AD$15),AND($E58=$A$3,$D$5=AD$15)),$D58-SUM($R58:AC58),IF($E58=$A$10,ROUND(_xlfn.XLOOKUP(AD$15,$D$10:$D$11,$C$10:$C$11,0,0)*$D58,2),IF($E58=$A$3,ROUND(_xlfn.XLOOKUP(AD$15,$D$3:$D$5,$C$3:$C$5,0,0)*$D58,2),IF($E58=$A$6,ROUND(_xlfn.XLOOKUP(AD$15,$D$6:$D$9,$C$6:$C$9,0,0)*$D58,2),""))))</f>
        <v>0</v>
      </c>
      <c r="AE58" s="121">
        <f>IF(OR(AND($E58=$A$6,$D$9=AE$15),AND($E58=$A$10,$D$11=AE$15),AND($E58=$A$3,$D$5=AE$15)),$D58-SUM($R58:AD58),IF($E58=$A$10,ROUND(_xlfn.XLOOKUP(AE$15,$D$10:$D$11,$C$10:$C$11,0,0)*$D58,2),IF($E58=$A$3,ROUND(_xlfn.XLOOKUP(AE$15,$D$3:$D$5,$C$3:$C$5,0,0)*$D58,2),IF($E58=$A$6,ROUND(_xlfn.XLOOKUP(AE$15,$D$6:$D$9,$C$6:$C$9,0,0)*$D58,2),""))))</f>
        <v>0</v>
      </c>
      <c r="AF58" s="122">
        <f>IF(OR(AND($E58=$A$6,$D$9=AF$15),AND($E58=$A$10,$D$11=AF$15),AND($E58=$A$3,$D$5=AF$15)),$D58-SUM($R58:AE58),IF($E58=$A$10,ROUND(_xlfn.XLOOKUP(AF$15,$D$10:$D$11,$C$10:$C$11,0,0)*$D58,2),IF($E58=$A$3,ROUND(_xlfn.XLOOKUP(AF$15,$D$3:$D$5,$C$3:$C$5,0,0)*$D58,2),IF($E58=$A$6,ROUND(_xlfn.XLOOKUP(AF$15,$D$6:$D$9,$C$6:$C$9,0,0)*$D58,2),""))))</f>
        <v>0.2</v>
      </c>
      <c r="AG58" s="91"/>
      <c r="AH58" s="92"/>
      <c r="AI58" s="92"/>
      <c r="AJ58" s="92"/>
      <c r="AK58" s="93"/>
      <c r="AL58" s="120">
        <f>IF(OR(AND($E58=$A$6,$D$9=AL$15),AND($E58=$A$10,$D$11=AL$15),AND($E58=$A$3,$D$5=AL$15)),$D58-SUM($R58:AK58),IF($E58=$A$10,ROUND(_xlfn.XLOOKUP(AL$15,$D$10:$D$11,$C$10:$C$11,0,0)*$D58,2),IF($E58=$A$3,ROUND(_xlfn.XLOOKUP(AL$15,$D$3:$D$5,$C$3:$C$5,0,0)*$D58,2),IF($E58=$A$6,ROUND(_xlfn.XLOOKUP(AL$15,$D$6:$D$9,$C$6:$C$9,0,0)*$D58,2),""))))</f>
        <v>0</v>
      </c>
      <c r="AM58" s="121">
        <f>IF(OR(AND($E58=$A$6,$D$9=AM$15),AND($E58=$A$10,$D$11=AM$15),AND($E58=$A$3,$D$5=AM$15)),$D58-SUM($R58:AL58),IF($E58=$A$10,ROUND(_xlfn.XLOOKUP(AM$15,$D$10:$D$11,$C$10:$C$11,0,0)*$D58,2),IF($E58=$A$3,ROUND(_xlfn.XLOOKUP(AM$15,$D$3:$D$5,$C$3:$C$5,0,0)*$D58,2),IF($E58=$A$6,ROUND(_xlfn.XLOOKUP(AM$15,$D$6:$D$9,$C$6:$C$9,0,0)*$D58,2),""))))</f>
        <v>0</v>
      </c>
      <c r="AN58" s="122">
        <f>IF(OR(AND($E58=$A$6,$D$9=AN$15),AND($E58=$A$10,$D$11=AN$15),AND($E58=$A$3,$D$5=AN$15)),$D58-SUM($R58:AM58),IF($E58=$A$10,ROUND(_xlfn.XLOOKUP(AN$15,$D$10:$D$11,$C$10:$C$11,0,0)*$D58,2),IF($E58=$A$3,ROUND(_xlfn.XLOOKUP(AN$15,$D$3:$D$5,$C$3:$C$5,0,0)*$D58,2),IF($E58=$A$6,ROUND(_xlfn.XLOOKUP(AN$15,$D$6:$D$9,$C$6:$C$9,0,0)*$D58,2),""))))</f>
        <v>0.19999999999999996</v>
      </c>
      <c r="AO58" s="91"/>
      <c r="AP58" s="92"/>
      <c r="AQ58" s="93"/>
      <c r="AR58" s="92"/>
      <c r="AS58" s="91"/>
      <c r="AT58" s="93"/>
      <c r="AU58" s="130">
        <f>IF(OR(AND($E58=$A$6,$D$9=AU$15),AND($E58=$A$10,$D$11=AU$15),AND($E58=$A$3,$D$5=AU$15)),$D58-SUM($R58:AT58),IF($E58=$A$10,ROUND(_xlfn.XLOOKUP(AU$15,$D$10:$D$11,$C$10:$C$11,0,0)*$D58,2),IF($E58=$A$3,ROUND(_xlfn.XLOOKUP(AU$15,$D$3:$D$5,$C$3:$C$5,0,0)*$D58,2),IF($E58=$A$6,ROUND(_xlfn.XLOOKUP(AU$15,$D$6:$D$9,$C$6:$C$9,0,0)*$D58,2),""))))</f>
        <v>0</v>
      </c>
      <c r="AV58" s="3" t="str">
        <f>IF(SUM(R58:AU58)=D58,"","CORRIGIR")</f>
        <v/>
      </c>
    </row>
    <row r="59" spans="1:48" ht="14.4" x14ac:dyDescent="0.3">
      <c r="A59" s="52" t="s">
        <v>170</v>
      </c>
      <c r="B59" s="53" t="s">
        <v>68</v>
      </c>
      <c r="C59" s="54">
        <f t="shared" si="3"/>
        <v>9.5238095238095247E-3</v>
      </c>
      <c r="D59" s="115">
        <f>SUBTOTAL(9,D60)</f>
        <v>1</v>
      </c>
      <c r="E59" s="55"/>
      <c r="F59" s="56"/>
      <c r="G59" s="57"/>
      <c r="H59" s="56"/>
      <c r="I59" s="57"/>
      <c r="J59" s="56"/>
      <c r="K59" s="57"/>
      <c r="L59" s="56"/>
      <c r="M59" s="57"/>
      <c r="N59" s="56"/>
      <c r="O59" s="57"/>
      <c r="P59" s="56"/>
      <c r="Q59" s="58"/>
      <c r="R59" s="100"/>
      <c r="S59" s="101"/>
      <c r="T59" s="100"/>
      <c r="U59" s="101"/>
      <c r="V59" s="100"/>
      <c r="W59" s="101"/>
      <c r="X59" s="100"/>
      <c r="Y59" s="101"/>
      <c r="Z59" s="100"/>
      <c r="AA59" s="101"/>
      <c r="AB59" s="100"/>
      <c r="AC59" s="101"/>
      <c r="AD59" s="100"/>
      <c r="AE59" s="101"/>
      <c r="AF59" s="100"/>
      <c r="AG59" s="101"/>
      <c r="AH59" s="100"/>
      <c r="AI59" s="101"/>
      <c r="AJ59" s="100"/>
      <c r="AK59" s="101"/>
      <c r="AL59" s="100"/>
      <c r="AM59" s="101"/>
      <c r="AN59" s="100"/>
      <c r="AO59" s="101"/>
      <c r="AP59" s="100"/>
      <c r="AQ59" s="101"/>
      <c r="AR59" s="100"/>
      <c r="AS59" s="101"/>
      <c r="AT59" s="100"/>
      <c r="AU59" s="102"/>
    </row>
    <row r="60" spans="1:48" ht="14.4" outlineLevel="1" x14ac:dyDescent="0.3">
      <c r="A60" s="62" t="s">
        <v>225</v>
      </c>
      <c r="B60" s="63" t="s">
        <v>69</v>
      </c>
      <c r="C60" s="68">
        <f t="shared" si="3"/>
        <v>9.5238095238095247E-3</v>
      </c>
      <c r="D60" s="112">
        <v>1</v>
      </c>
      <c r="E60" s="76" t="s">
        <v>120</v>
      </c>
      <c r="F60" s="66" t="s">
        <v>191</v>
      </c>
      <c r="G60" s="66" t="s">
        <v>191</v>
      </c>
      <c r="H60" s="66">
        <v>1</v>
      </c>
      <c r="I60" s="66"/>
      <c r="J60" s="66"/>
      <c r="K60" s="66"/>
      <c r="L60" s="66"/>
      <c r="M60" s="66"/>
      <c r="N60" s="66"/>
      <c r="O60" s="66"/>
      <c r="P60" s="66"/>
      <c r="Q60" s="66"/>
      <c r="R60" s="132">
        <f>IF(F60=1,ROUND(_xlfn.XLOOKUP($E60,$A$2:$A$11,$C$2:$C$11,0,0)*F60*$D60,2),0)</f>
        <v>0</v>
      </c>
      <c r="S60" s="121">
        <f>IF(G60=1,ROUND(_xlfn.XLOOKUP($E60,$A$2:$A$11,$C$2:$C$11,0,0)*G60*$D60,2),0)</f>
        <v>0</v>
      </c>
      <c r="T60" s="121">
        <f>IF(H60=1,ROUND(_xlfn.XLOOKUP($E60,$A$2:$A$11,$C$2:$C$11,0,0)*H60*$D60,2),0)</f>
        <v>0.6</v>
      </c>
      <c r="U60" s="121">
        <f>IF(I60=1,ROUND(_xlfn.XLOOKUP($E60,$A$2:$A$11,$C$2:$C$11,0,0)*I60*$D60,2),0)</f>
        <v>0</v>
      </c>
      <c r="V60" s="121">
        <f>IF(J60=1,ROUND(_xlfn.XLOOKUP($E60,$A$2:$A$11,$C$2:$C$11,0,0)*J60*$D60,2),0)</f>
        <v>0</v>
      </c>
      <c r="W60" s="121">
        <f>IF(K60=1,ROUND(_xlfn.XLOOKUP($E60,$A$2:$A$11,$C$2:$C$11,0,0)*K60*$D60,2),0)</f>
        <v>0</v>
      </c>
      <c r="X60" s="121">
        <f>IF(L60=1,ROUND(_xlfn.XLOOKUP($E60,$A$2:$A$11,$C$2:$C$11,0,0)*L60*$D60,2),0)</f>
        <v>0</v>
      </c>
      <c r="Y60" s="121">
        <f>IF(M60=1,ROUND(_xlfn.XLOOKUP($E60,$A$2:$A$11,$C$2:$C$11,0,0)*M60*$D60,2),0)</f>
        <v>0</v>
      </c>
      <c r="Z60" s="121">
        <f>IF(N60=1,ROUND(_xlfn.XLOOKUP($E60,$A$2:$A$11,$C$2:$C$11,0,0)*N60*$D60,2),0)</f>
        <v>0</v>
      </c>
      <c r="AA60" s="121">
        <f>IF(O60=1,ROUND(_xlfn.XLOOKUP($E60,$A$2:$A$11,$C$2:$C$11,0,0)*O60*$D60,2),0)</f>
        <v>0</v>
      </c>
      <c r="AB60" s="121">
        <f>IF(P60=1,ROUND(_xlfn.XLOOKUP($E60,$A$2:$A$11,$C$2:$C$11,0,0)*P60*$D60,2),0)</f>
        <v>0</v>
      </c>
      <c r="AC60" s="121">
        <f>IF(Q60=1,ROUND(_xlfn.XLOOKUP($E60,$A$2:$A$11,$C$2:$C$11,0,0)*Q60*$D60,2),0)</f>
        <v>0</v>
      </c>
      <c r="AD60" s="120">
        <f>IF(OR(AND($E60=$A$6,$D$9=AD$15),AND($E60=$A$10,$D$11=AD$15),AND($E60=$A$3,$D$5=AD$15)),$D60-SUM($R60:AC60),IF($E60=$A$10,ROUND(_xlfn.XLOOKUP(AD$15,$D$10:$D$11,$C$10:$C$11,0,0)*$D60,2),IF($E60=$A$3,ROUND(_xlfn.XLOOKUP(AD$15,$D$3:$D$5,$C$3:$C$5,0,0)*$D60,2),IF($E60=$A$6,ROUND(_xlfn.XLOOKUP(AD$15,$D$6:$D$9,$C$6:$C$9,0,0)*$D60,2),""))))</f>
        <v>0</v>
      </c>
      <c r="AE60" s="121">
        <f>IF(OR(AND($E60=$A$6,$D$9=AE$15),AND($E60=$A$10,$D$11=AE$15),AND($E60=$A$3,$D$5=AE$15)),$D60-SUM($R60:AD60),IF($E60=$A$10,ROUND(_xlfn.XLOOKUP(AE$15,$D$10:$D$11,$C$10:$C$11,0,0)*$D60,2),IF($E60=$A$3,ROUND(_xlfn.XLOOKUP(AE$15,$D$3:$D$5,$C$3:$C$5,0,0)*$D60,2),IF($E60=$A$6,ROUND(_xlfn.XLOOKUP(AE$15,$D$6:$D$9,$C$6:$C$9,0,0)*$D60,2),""))))</f>
        <v>0</v>
      </c>
      <c r="AF60" s="122">
        <f>IF(OR(AND($E60=$A$6,$D$9=AF$15),AND($E60=$A$10,$D$11=AF$15),AND($E60=$A$3,$D$5=AF$15)),$D60-SUM($R60:AE60),IF($E60=$A$10,ROUND(_xlfn.XLOOKUP(AF$15,$D$10:$D$11,$C$10:$C$11,0,0)*$D60,2),IF($E60=$A$3,ROUND(_xlfn.XLOOKUP(AF$15,$D$3:$D$5,$C$3:$C$5,0,0)*$D60,2),IF($E60=$A$6,ROUND(_xlfn.XLOOKUP(AF$15,$D$6:$D$9,$C$6:$C$9,0,0)*$D60,2),""))))</f>
        <v>0.2</v>
      </c>
      <c r="AG60" s="91"/>
      <c r="AH60" s="92"/>
      <c r="AI60" s="92"/>
      <c r="AJ60" s="92"/>
      <c r="AK60" s="93"/>
      <c r="AL60" s="120">
        <f>IF(OR(AND($E60=$A$6,$D$9=AL$15),AND($E60=$A$10,$D$11=AL$15),AND($E60=$A$3,$D$5=AL$15)),$D60-SUM($R60:AK60),IF($E60=$A$10,ROUND(_xlfn.XLOOKUP(AL$15,$D$10:$D$11,$C$10:$C$11,0,0)*$D60,2),IF($E60=$A$3,ROUND(_xlfn.XLOOKUP(AL$15,$D$3:$D$5,$C$3:$C$5,0,0)*$D60,2),IF($E60=$A$6,ROUND(_xlfn.XLOOKUP(AL$15,$D$6:$D$9,$C$6:$C$9,0,0)*$D60,2),""))))</f>
        <v>0</v>
      </c>
      <c r="AM60" s="121">
        <f>IF(OR(AND($E60=$A$6,$D$9=AM$15),AND($E60=$A$10,$D$11=AM$15),AND($E60=$A$3,$D$5=AM$15)),$D60-SUM($R60:AL60),IF($E60=$A$10,ROUND(_xlfn.XLOOKUP(AM$15,$D$10:$D$11,$C$10:$C$11,0,0)*$D60,2),IF($E60=$A$3,ROUND(_xlfn.XLOOKUP(AM$15,$D$3:$D$5,$C$3:$C$5,0,0)*$D60,2),IF($E60=$A$6,ROUND(_xlfn.XLOOKUP(AM$15,$D$6:$D$9,$C$6:$C$9,0,0)*$D60,2),""))))</f>
        <v>0</v>
      </c>
      <c r="AN60" s="122">
        <f>IF(OR(AND($E60=$A$6,$D$9=AN$15),AND($E60=$A$10,$D$11=AN$15),AND($E60=$A$3,$D$5=AN$15)),$D60-SUM($R60:AM60),IF($E60=$A$10,ROUND(_xlfn.XLOOKUP(AN$15,$D$10:$D$11,$C$10:$C$11,0,0)*$D60,2),IF($E60=$A$3,ROUND(_xlfn.XLOOKUP(AN$15,$D$3:$D$5,$C$3:$C$5,0,0)*$D60,2),IF($E60=$A$6,ROUND(_xlfn.XLOOKUP(AN$15,$D$6:$D$9,$C$6:$C$9,0,0)*$D60,2),""))))</f>
        <v>0.19999999999999996</v>
      </c>
      <c r="AO60" s="91"/>
      <c r="AP60" s="92"/>
      <c r="AQ60" s="93"/>
      <c r="AR60" s="92"/>
      <c r="AS60" s="91"/>
      <c r="AT60" s="93"/>
      <c r="AU60" s="130">
        <f>IF(OR(AND($E60=$A$6,$D$9=AU$15),AND($E60=$A$10,$D$11=AU$15),AND($E60=$A$3,$D$5=AU$15)),$D60-SUM($R60:AT60),IF($E60=$A$10,ROUND(_xlfn.XLOOKUP(AU$15,$D$10:$D$11,$C$10:$C$11,0,0)*$D60,2),IF($E60=$A$3,ROUND(_xlfn.XLOOKUP(AU$15,$D$3:$D$5,$C$3:$C$5,0,0)*$D60,2),IF($E60=$A$6,ROUND(_xlfn.XLOOKUP(AU$15,$D$6:$D$9,$C$6:$C$9,0,0)*$D60,2),""))))</f>
        <v>0</v>
      </c>
      <c r="AV60" s="3" t="str">
        <f>IF(SUM(R60:AU60)=D60,"","CORRIGIR")</f>
        <v/>
      </c>
    </row>
    <row r="61" spans="1:48" ht="14.4" x14ac:dyDescent="0.3">
      <c r="A61" s="52" t="s">
        <v>171</v>
      </c>
      <c r="B61" s="53" t="s">
        <v>13</v>
      </c>
      <c r="C61" s="54">
        <f t="shared" si="3"/>
        <v>3.8095238095238099E-2</v>
      </c>
      <c r="D61" s="115">
        <f>SUBTOTAL(9,D62:D65)</f>
        <v>4</v>
      </c>
      <c r="E61" s="55"/>
      <c r="F61" s="56"/>
      <c r="G61" s="57"/>
      <c r="H61" s="56"/>
      <c r="I61" s="57"/>
      <c r="J61" s="56"/>
      <c r="K61" s="57"/>
      <c r="L61" s="56"/>
      <c r="M61" s="57"/>
      <c r="N61" s="56"/>
      <c r="O61" s="57"/>
      <c r="P61" s="56"/>
      <c r="Q61" s="58"/>
      <c r="R61" s="100"/>
      <c r="S61" s="101"/>
      <c r="T61" s="100"/>
      <c r="U61" s="101"/>
      <c r="V61" s="100"/>
      <c r="W61" s="101"/>
      <c r="X61" s="100"/>
      <c r="Y61" s="101"/>
      <c r="Z61" s="100"/>
      <c r="AA61" s="101"/>
      <c r="AB61" s="100"/>
      <c r="AC61" s="101"/>
      <c r="AD61" s="100"/>
      <c r="AE61" s="101"/>
      <c r="AF61" s="100"/>
      <c r="AG61" s="101"/>
      <c r="AH61" s="100"/>
      <c r="AI61" s="101"/>
      <c r="AJ61" s="100"/>
      <c r="AK61" s="101"/>
      <c r="AL61" s="100"/>
      <c r="AM61" s="101"/>
      <c r="AN61" s="100"/>
      <c r="AO61" s="101"/>
      <c r="AP61" s="100"/>
      <c r="AQ61" s="101"/>
      <c r="AR61" s="100"/>
      <c r="AS61" s="101"/>
      <c r="AT61" s="100"/>
      <c r="AU61" s="102"/>
    </row>
    <row r="62" spans="1:48" ht="14.4" outlineLevel="1" x14ac:dyDescent="0.3">
      <c r="A62" s="62" t="s">
        <v>226</v>
      </c>
      <c r="B62" s="63" t="s">
        <v>24</v>
      </c>
      <c r="C62" s="68">
        <f t="shared" si="3"/>
        <v>9.5238095238095247E-3</v>
      </c>
      <c r="D62" s="112">
        <v>1</v>
      </c>
      <c r="E62" s="76" t="s">
        <v>120</v>
      </c>
      <c r="F62" s="66" t="s">
        <v>191</v>
      </c>
      <c r="G62" s="66" t="s">
        <v>191</v>
      </c>
      <c r="H62" s="66">
        <v>1</v>
      </c>
      <c r="I62" s="66"/>
      <c r="J62" s="66"/>
      <c r="K62" s="66"/>
      <c r="L62" s="66"/>
      <c r="M62" s="66"/>
      <c r="N62" s="66"/>
      <c r="O62" s="66"/>
      <c r="P62" s="66"/>
      <c r="Q62" s="66"/>
      <c r="R62" s="132">
        <f>IF(F62=1,ROUND(_xlfn.XLOOKUP($E62,$A$2:$A$11,$C$2:$C$11,0,0)*F62*$D62,2),0)</f>
        <v>0</v>
      </c>
      <c r="S62" s="121">
        <f>IF(G62=1,ROUND(_xlfn.XLOOKUP($E62,$A$2:$A$11,$C$2:$C$11,0,0)*G62*$D62,2),0)</f>
        <v>0</v>
      </c>
      <c r="T62" s="121">
        <f>IF(H62=1,ROUND(_xlfn.XLOOKUP($E62,$A$2:$A$11,$C$2:$C$11,0,0)*H62*$D62,2),0)</f>
        <v>0.6</v>
      </c>
      <c r="U62" s="121">
        <f>IF(I62=1,ROUND(_xlfn.XLOOKUP($E62,$A$2:$A$11,$C$2:$C$11,0,0)*I62*$D62,2),0)</f>
        <v>0</v>
      </c>
      <c r="V62" s="121">
        <f>IF(J62=1,ROUND(_xlfn.XLOOKUP($E62,$A$2:$A$11,$C$2:$C$11,0,0)*J62*$D62,2),0)</f>
        <v>0</v>
      </c>
      <c r="W62" s="121">
        <f>IF(K62=1,ROUND(_xlfn.XLOOKUP($E62,$A$2:$A$11,$C$2:$C$11,0,0)*K62*$D62,2),0)</f>
        <v>0</v>
      </c>
      <c r="X62" s="121">
        <f>IF(L62=1,ROUND(_xlfn.XLOOKUP($E62,$A$2:$A$11,$C$2:$C$11,0,0)*L62*$D62,2),0)</f>
        <v>0</v>
      </c>
      <c r="Y62" s="121">
        <f>IF(M62=1,ROUND(_xlfn.XLOOKUP($E62,$A$2:$A$11,$C$2:$C$11,0,0)*M62*$D62,2),0)</f>
        <v>0</v>
      </c>
      <c r="Z62" s="121">
        <f>IF(N62=1,ROUND(_xlfn.XLOOKUP($E62,$A$2:$A$11,$C$2:$C$11,0,0)*N62*$D62,2),0)</f>
        <v>0</v>
      </c>
      <c r="AA62" s="121">
        <f>IF(O62=1,ROUND(_xlfn.XLOOKUP($E62,$A$2:$A$11,$C$2:$C$11,0,0)*O62*$D62,2),0)</f>
        <v>0</v>
      </c>
      <c r="AB62" s="121">
        <f>IF(P62=1,ROUND(_xlfn.XLOOKUP($E62,$A$2:$A$11,$C$2:$C$11,0,0)*P62*$D62,2),0)</f>
        <v>0</v>
      </c>
      <c r="AC62" s="121">
        <f>IF(Q62=1,ROUND(_xlfn.XLOOKUP($E62,$A$2:$A$11,$C$2:$C$11,0,0)*Q62*$D62,2),0)</f>
        <v>0</v>
      </c>
      <c r="AD62" s="120">
        <f>IF(OR(AND($E62=$A$6,$D$9=AD$15),AND($E62=$A$10,$D$11=AD$15),AND($E62=$A$3,$D$5=AD$15)),$D62-SUM($R62:AC62),IF($E62=$A$10,ROUND(_xlfn.XLOOKUP(AD$15,$D$10:$D$11,$C$10:$C$11,0,0)*$D62,2),IF($E62=$A$3,ROUND(_xlfn.XLOOKUP(AD$15,$D$3:$D$5,$C$3:$C$5,0,0)*$D62,2),IF($E62=$A$6,ROUND(_xlfn.XLOOKUP(AD$15,$D$6:$D$9,$C$6:$C$9,0,0)*$D62,2),""))))</f>
        <v>0</v>
      </c>
      <c r="AE62" s="121">
        <f>IF(OR(AND($E62=$A$6,$D$9=AE$15),AND($E62=$A$10,$D$11=AE$15),AND($E62=$A$3,$D$5=AE$15)),$D62-SUM($R62:AD62),IF($E62=$A$10,ROUND(_xlfn.XLOOKUP(AE$15,$D$10:$D$11,$C$10:$C$11,0,0)*$D62,2),IF($E62=$A$3,ROUND(_xlfn.XLOOKUP(AE$15,$D$3:$D$5,$C$3:$C$5,0,0)*$D62,2),IF($E62=$A$6,ROUND(_xlfn.XLOOKUP(AE$15,$D$6:$D$9,$C$6:$C$9,0,0)*$D62,2),""))))</f>
        <v>0</v>
      </c>
      <c r="AF62" s="122">
        <f>IF(OR(AND($E62=$A$6,$D$9=AF$15),AND($E62=$A$10,$D$11=AF$15),AND($E62=$A$3,$D$5=AF$15)),$D62-SUM($R62:AE62),IF($E62=$A$10,ROUND(_xlfn.XLOOKUP(AF$15,$D$10:$D$11,$C$10:$C$11,0,0)*$D62,2),IF($E62=$A$3,ROUND(_xlfn.XLOOKUP(AF$15,$D$3:$D$5,$C$3:$C$5,0,0)*$D62,2),IF($E62=$A$6,ROUND(_xlfn.XLOOKUP(AF$15,$D$6:$D$9,$C$6:$C$9,0,0)*$D62,2),""))))</f>
        <v>0.2</v>
      </c>
      <c r="AG62" s="91"/>
      <c r="AH62" s="92"/>
      <c r="AI62" s="92"/>
      <c r="AJ62" s="92"/>
      <c r="AK62" s="93"/>
      <c r="AL62" s="120">
        <f>IF(OR(AND($E62=$A$6,$D$9=AL$15),AND($E62=$A$10,$D$11=AL$15),AND($E62=$A$3,$D$5=AL$15)),$D62-SUM($R62:AK62),IF($E62=$A$10,ROUND(_xlfn.XLOOKUP(AL$15,$D$10:$D$11,$C$10:$C$11,0,0)*$D62,2),IF($E62=$A$3,ROUND(_xlfn.XLOOKUP(AL$15,$D$3:$D$5,$C$3:$C$5,0,0)*$D62,2),IF($E62=$A$6,ROUND(_xlfn.XLOOKUP(AL$15,$D$6:$D$9,$C$6:$C$9,0,0)*$D62,2),""))))</f>
        <v>0</v>
      </c>
      <c r="AM62" s="121">
        <f>IF(OR(AND($E62=$A$6,$D$9=AM$15),AND($E62=$A$10,$D$11=AM$15),AND($E62=$A$3,$D$5=AM$15)),$D62-SUM($R62:AL62),IF($E62=$A$10,ROUND(_xlfn.XLOOKUP(AM$15,$D$10:$D$11,$C$10:$C$11,0,0)*$D62,2),IF($E62=$A$3,ROUND(_xlfn.XLOOKUP(AM$15,$D$3:$D$5,$C$3:$C$5,0,0)*$D62,2),IF($E62=$A$6,ROUND(_xlfn.XLOOKUP(AM$15,$D$6:$D$9,$C$6:$C$9,0,0)*$D62,2),""))))</f>
        <v>0</v>
      </c>
      <c r="AN62" s="122">
        <f>IF(OR(AND($E62=$A$6,$D$9=AN$15),AND($E62=$A$10,$D$11=AN$15),AND($E62=$A$3,$D$5=AN$15)),$D62-SUM($R62:AM62),IF($E62=$A$10,ROUND(_xlfn.XLOOKUP(AN$15,$D$10:$D$11,$C$10:$C$11,0,0)*$D62,2),IF($E62=$A$3,ROUND(_xlfn.XLOOKUP(AN$15,$D$3:$D$5,$C$3:$C$5,0,0)*$D62,2),IF($E62=$A$6,ROUND(_xlfn.XLOOKUP(AN$15,$D$6:$D$9,$C$6:$C$9,0,0)*$D62,2),""))))</f>
        <v>0.19999999999999996</v>
      </c>
      <c r="AO62" s="91"/>
      <c r="AP62" s="92"/>
      <c r="AQ62" s="93"/>
      <c r="AR62" s="92"/>
      <c r="AS62" s="91"/>
      <c r="AT62" s="93"/>
      <c r="AU62" s="130">
        <f>IF(OR(AND($E62=$A$6,$D$9=AU$15),AND($E62=$A$10,$D$11=AU$15),AND($E62=$A$3,$D$5=AU$15)),$D62-SUM($R62:AT62),IF($E62=$A$10,ROUND(_xlfn.XLOOKUP(AU$15,$D$10:$D$11,$C$10:$C$11,0,0)*$D62,2),IF($E62=$A$3,ROUND(_xlfn.XLOOKUP(AU$15,$D$3:$D$5,$C$3:$C$5,0,0)*$D62,2),IF($E62=$A$6,ROUND(_xlfn.XLOOKUP(AU$15,$D$6:$D$9,$C$6:$C$9,0,0)*$D62,2),""))))</f>
        <v>0</v>
      </c>
      <c r="AV62" s="3" t="str">
        <f>IF(SUM(R62:AU62)=D62,"","CORRIGIR")</f>
        <v/>
      </c>
    </row>
    <row r="63" spans="1:48" ht="14.4" outlineLevel="1" x14ac:dyDescent="0.3">
      <c r="A63" s="62" t="s">
        <v>228</v>
      </c>
      <c r="B63" s="63" t="s">
        <v>25</v>
      </c>
      <c r="C63" s="68">
        <f t="shared" si="3"/>
        <v>9.5238095238095247E-3</v>
      </c>
      <c r="D63" s="112">
        <v>1</v>
      </c>
      <c r="E63" s="76" t="s">
        <v>120</v>
      </c>
      <c r="F63" s="66" t="s">
        <v>191</v>
      </c>
      <c r="G63" s="66" t="s">
        <v>191</v>
      </c>
      <c r="H63" s="66" t="s">
        <v>191</v>
      </c>
      <c r="I63" s="66">
        <v>1</v>
      </c>
      <c r="J63" s="66"/>
      <c r="K63" s="66"/>
      <c r="L63" s="66"/>
      <c r="M63" s="66"/>
      <c r="N63" s="66"/>
      <c r="O63" s="66"/>
      <c r="P63" s="66"/>
      <c r="Q63" s="66"/>
      <c r="R63" s="132">
        <f>IF(F63=1,ROUND(_xlfn.XLOOKUP($E63,$A$2:$A$11,$C$2:$C$11,0,0)*F63*$D63,2),0)</f>
        <v>0</v>
      </c>
      <c r="S63" s="121">
        <f>IF(G63=1,ROUND(_xlfn.XLOOKUP($E63,$A$2:$A$11,$C$2:$C$11,0,0)*G63*$D63,2),0)</f>
        <v>0</v>
      </c>
      <c r="T63" s="121">
        <f>IF(H63=1,ROUND(_xlfn.XLOOKUP($E63,$A$2:$A$11,$C$2:$C$11,0,0)*H63*$D63,2),0)</f>
        <v>0</v>
      </c>
      <c r="U63" s="121">
        <f>IF(I63=1,ROUND(_xlfn.XLOOKUP($E63,$A$2:$A$11,$C$2:$C$11,0,0)*I63*$D63,2),0)</f>
        <v>0.6</v>
      </c>
      <c r="V63" s="121">
        <f>IF(J63=1,ROUND(_xlfn.XLOOKUP($E63,$A$2:$A$11,$C$2:$C$11,0,0)*J63*$D63,2),0)</f>
        <v>0</v>
      </c>
      <c r="W63" s="121">
        <f>IF(K63=1,ROUND(_xlfn.XLOOKUP($E63,$A$2:$A$11,$C$2:$C$11,0,0)*K63*$D63,2),0)</f>
        <v>0</v>
      </c>
      <c r="X63" s="121">
        <f>IF(L63=1,ROUND(_xlfn.XLOOKUP($E63,$A$2:$A$11,$C$2:$C$11,0,0)*L63*$D63,2),0)</f>
        <v>0</v>
      </c>
      <c r="Y63" s="121">
        <f>IF(M63=1,ROUND(_xlfn.XLOOKUP($E63,$A$2:$A$11,$C$2:$C$11,0,0)*M63*$D63,2),0)</f>
        <v>0</v>
      </c>
      <c r="Z63" s="121">
        <f>IF(N63=1,ROUND(_xlfn.XLOOKUP($E63,$A$2:$A$11,$C$2:$C$11,0,0)*N63*$D63,2),0)</f>
        <v>0</v>
      </c>
      <c r="AA63" s="121">
        <f>IF(O63=1,ROUND(_xlfn.XLOOKUP($E63,$A$2:$A$11,$C$2:$C$11,0,0)*O63*$D63,2),0)</f>
        <v>0</v>
      </c>
      <c r="AB63" s="121">
        <f>IF(P63=1,ROUND(_xlfn.XLOOKUP($E63,$A$2:$A$11,$C$2:$C$11,0,0)*P63*$D63,2),0)</f>
        <v>0</v>
      </c>
      <c r="AC63" s="121">
        <f>IF(Q63=1,ROUND(_xlfn.XLOOKUP($E63,$A$2:$A$11,$C$2:$C$11,0,0)*Q63*$D63,2),0)</f>
        <v>0</v>
      </c>
      <c r="AD63" s="120">
        <f>IF(OR(AND($E63=$A$6,$D$9=AD$15),AND($E63=$A$10,$D$11=AD$15),AND($E63=$A$3,$D$5=AD$15)),$D63-SUM($R63:AC63),IF($E63=$A$10,ROUND(_xlfn.XLOOKUP(AD$15,$D$10:$D$11,$C$10:$C$11,0,0)*$D63,2),IF($E63=$A$3,ROUND(_xlfn.XLOOKUP(AD$15,$D$3:$D$5,$C$3:$C$5,0,0)*$D63,2),IF($E63=$A$6,ROUND(_xlfn.XLOOKUP(AD$15,$D$6:$D$9,$C$6:$C$9,0,0)*$D63,2),""))))</f>
        <v>0</v>
      </c>
      <c r="AE63" s="121">
        <f>IF(OR(AND($E63=$A$6,$D$9=AE$15),AND($E63=$A$10,$D$11=AE$15),AND($E63=$A$3,$D$5=AE$15)),$D63-SUM($R63:AD63),IF($E63=$A$10,ROUND(_xlfn.XLOOKUP(AE$15,$D$10:$D$11,$C$10:$C$11,0,0)*$D63,2),IF($E63=$A$3,ROUND(_xlfn.XLOOKUP(AE$15,$D$3:$D$5,$C$3:$C$5,0,0)*$D63,2),IF($E63=$A$6,ROUND(_xlfn.XLOOKUP(AE$15,$D$6:$D$9,$C$6:$C$9,0,0)*$D63,2),""))))</f>
        <v>0</v>
      </c>
      <c r="AF63" s="122">
        <f>IF(OR(AND($E63=$A$6,$D$9=AF$15),AND($E63=$A$10,$D$11=AF$15),AND($E63=$A$3,$D$5=AF$15)),$D63-SUM($R63:AE63),IF($E63=$A$10,ROUND(_xlfn.XLOOKUP(AF$15,$D$10:$D$11,$C$10:$C$11,0,0)*$D63,2),IF($E63=$A$3,ROUND(_xlfn.XLOOKUP(AF$15,$D$3:$D$5,$C$3:$C$5,0,0)*$D63,2),IF($E63=$A$6,ROUND(_xlfn.XLOOKUP(AF$15,$D$6:$D$9,$C$6:$C$9,0,0)*$D63,2),""))))</f>
        <v>0.2</v>
      </c>
      <c r="AG63" s="91"/>
      <c r="AH63" s="92"/>
      <c r="AI63" s="92"/>
      <c r="AJ63" s="92"/>
      <c r="AK63" s="93"/>
      <c r="AL63" s="120">
        <f>IF(OR(AND($E63=$A$6,$D$9=AL$15),AND($E63=$A$10,$D$11=AL$15),AND($E63=$A$3,$D$5=AL$15)),$D63-SUM($R63:AK63),IF($E63=$A$10,ROUND(_xlfn.XLOOKUP(AL$15,$D$10:$D$11,$C$10:$C$11,0,0)*$D63,2),IF($E63=$A$3,ROUND(_xlfn.XLOOKUP(AL$15,$D$3:$D$5,$C$3:$C$5,0,0)*$D63,2),IF($E63=$A$6,ROUND(_xlfn.XLOOKUP(AL$15,$D$6:$D$9,$C$6:$C$9,0,0)*$D63,2),""))))</f>
        <v>0</v>
      </c>
      <c r="AM63" s="121">
        <f>IF(OR(AND($E63=$A$6,$D$9=AM$15),AND($E63=$A$10,$D$11=AM$15),AND($E63=$A$3,$D$5=AM$15)),$D63-SUM($R63:AL63),IF($E63=$A$10,ROUND(_xlfn.XLOOKUP(AM$15,$D$10:$D$11,$C$10:$C$11,0,0)*$D63,2),IF($E63=$A$3,ROUND(_xlfn.XLOOKUP(AM$15,$D$3:$D$5,$C$3:$C$5,0,0)*$D63,2),IF($E63=$A$6,ROUND(_xlfn.XLOOKUP(AM$15,$D$6:$D$9,$C$6:$C$9,0,0)*$D63,2),""))))</f>
        <v>0</v>
      </c>
      <c r="AN63" s="122">
        <f>IF(OR(AND($E63=$A$6,$D$9=AN$15),AND($E63=$A$10,$D$11=AN$15),AND($E63=$A$3,$D$5=AN$15)),$D63-SUM($R63:AM63),IF($E63=$A$10,ROUND(_xlfn.XLOOKUP(AN$15,$D$10:$D$11,$C$10:$C$11,0,0)*$D63,2),IF($E63=$A$3,ROUND(_xlfn.XLOOKUP(AN$15,$D$3:$D$5,$C$3:$C$5,0,0)*$D63,2),IF($E63=$A$6,ROUND(_xlfn.XLOOKUP(AN$15,$D$6:$D$9,$C$6:$C$9,0,0)*$D63,2),""))))</f>
        <v>0.19999999999999996</v>
      </c>
      <c r="AO63" s="91"/>
      <c r="AP63" s="92"/>
      <c r="AQ63" s="93"/>
      <c r="AR63" s="92"/>
      <c r="AS63" s="91"/>
      <c r="AT63" s="93"/>
      <c r="AU63" s="130">
        <f>IF(OR(AND($E63=$A$6,$D$9=AU$15),AND($E63=$A$10,$D$11=AU$15),AND($E63=$A$3,$D$5=AU$15)),$D63-SUM($R63:AT63),IF($E63=$A$10,ROUND(_xlfn.XLOOKUP(AU$15,$D$10:$D$11,$C$10:$C$11,0,0)*$D63,2),IF($E63=$A$3,ROUND(_xlfn.XLOOKUP(AU$15,$D$3:$D$5,$C$3:$C$5,0,0)*$D63,2),IF($E63=$A$6,ROUND(_xlfn.XLOOKUP(AU$15,$D$6:$D$9,$C$6:$C$9,0,0)*$D63,2),""))))</f>
        <v>0</v>
      </c>
      <c r="AV63" s="3" t="str">
        <f>IF(SUM(R63:AU63)=D63,"","CORRIGIR")</f>
        <v/>
      </c>
    </row>
    <row r="64" spans="1:48" ht="28.8" outlineLevel="1" x14ac:dyDescent="0.3">
      <c r="A64" s="62" t="s">
        <v>229</v>
      </c>
      <c r="B64" s="63" t="s">
        <v>26</v>
      </c>
      <c r="C64" s="68">
        <f t="shared" si="3"/>
        <v>9.5238095238095247E-3</v>
      </c>
      <c r="D64" s="112">
        <v>1</v>
      </c>
      <c r="E64" s="76" t="s">
        <v>120</v>
      </c>
      <c r="F64" s="66" t="s">
        <v>191</v>
      </c>
      <c r="G64" s="66" t="s">
        <v>191</v>
      </c>
      <c r="H64" s="66" t="s">
        <v>191</v>
      </c>
      <c r="I64" s="66">
        <v>1</v>
      </c>
      <c r="J64" s="66"/>
      <c r="K64" s="66"/>
      <c r="L64" s="66"/>
      <c r="M64" s="66"/>
      <c r="N64" s="66"/>
      <c r="O64" s="66"/>
      <c r="P64" s="66"/>
      <c r="Q64" s="66"/>
      <c r="R64" s="132">
        <f>IF(F64=1,ROUND(_xlfn.XLOOKUP($E64,$A$2:$A$11,$C$2:$C$11,0,0)*F64*$D64,2),0)</f>
        <v>0</v>
      </c>
      <c r="S64" s="121">
        <f>IF(G64=1,ROUND(_xlfn.XLOOKUP($E64,$A$2:$A$11,$C$2:$C$11,0,0)*G64*$D64,2),0)</f>
        <v>0</v>
      </c>
      <c r="T64" s="121">
        <f>IF(H64=1,ROUND(_xlfn.XLOOKUP($E64,$A$2:$A$11,$C$2:$C$11,0,0)*H64*$D64,2),0)</f>
        <v>0</v>
      </c>
      <c r="U64" s="121">
        <f>IF(I64=1,ROUND(_xlfn.XLOOKUP($E64,$A$2:$A$11,$C$2:$C$11,0,0)*I64*$D64,2),0)</f>
        <v>0.6</v>
      </c>
      <c r="V64" s="121">
        <f>IF(J64=1,ROUND(_xlfn.XLOOKUP($E64,$A$2:$A$11,$C$2:$C$11,0,0)*J64*$D64,2),0)</f>
        <v>0</v>
      </c>
      <c r="W64" s="121">
        <f>IF(K64=1,ROUND(_xlfn.XLOOKUP($E64,$A$2:$A$11,$C$2:$C$11,0,0)*K64*$D64,2),0)</f>
        <v>0</v>
      </c>
      <c r="X64" s="121">
        <f>IF(L64=1,ROUND(_xlfn.XLOOKUP($E64,$A$2:$A$11,$C$2:$C$11,0,0)*L64*$D64,2),0)</f>
        <v>0</v>
      </c>
      <c r="Y64" s="121">
        <f>IF(M64=1,ROUND(_xlfn.XLOOKUP($E64,$A$2:$A$11,$C$2:$C$11,0,0)*M64*$D64,2),0)</f>
        <v>0</v>
      </c>
      <c r="Z64" s="121">
        <f>IF(N64=1,ROUND(_xlfn.XLOOKUP($E64,$A$2:$A$11,$C$2:$C$11,0,0)*N64*$D64,2),0)</f>
        <v>0</v>
      </c>
      <c r="AA64" s="121">
        <f>IF(O64=1,ROUND(_xlfn.XLOOKUP($E64,$A$2:$A$11,$C$2:$C$11,0,0)*O64*$D64,2),0)</f>
        <v>0</v>
      </c>
      <c r="AB64" s="121">
        <f>IF(P64=1,ROUND(_xlfn.XLOOKUP($E64,$A$2:$A$11,$C$2:$C$11,0,0)*P64*$D64,2),0)</f>
        <v>0</v>
      </c>
      <c r="AC64" s="121">
        <f>IF(Q64=1,ROUND(_xlfn.XLOOKUP($E64,$A$2:$A$11,$C$2:$C$11,0,0)*Q64*$D64,2),0)</f>
        <v>0</v>
      </c>
      <c r="AD64" s="120">
        <f>IF(OR(AND($E64=$A$6,$D$9=AD$15),AND($E64=$A$10,$D$11=AD$15),AND($E64=$A$3,$D$5=AD$15)),$D64-SUM($R64:AC64),IF($E64=$A$10,ROUND(_xlfn.XLOOKUP(AD$15,$D$10:$D$11,$C$10:$C$11,0,0)*$D64,2),IF($E64=$A$3,ROUND(_xlfn.XLOOKUP(AD$15,$D$3:$D$5,$C$3:$C$5,0,0)*$D64,2),IF($E64=$A$6,ROUND(_xlfn.XLOOKUP(AD$15,$D$6:$D$9,$C$6:$C$9,0,0)*$D64,2),""))))</f>
        <v>0</v>
      </c>
      <c r="AE64" s="121">
        <f>IF(OR(AND($E64=$A$6,$D$9=AE$15),AND($E64=$A$10,$D$11=AE$15),AND($E64=$A$3,$D$5=AE$15)),$D64-SUM($R64:AD64),IF($E64=$A$10,ROUND(_xlfn.XLOOKUP(AE$15,$D$10:$D$11,$C$10:$C$11,0,0)*$D64,2),IF($E64=$A$3,ROUND(_xlfn.XLOOKUP(AE$15,$D$3:$D$5,$C$3:$C$5,0,0)*$D64,2),IF($E64=$A$6,ROUND(_xlfn.XLOOKUP(AE$15,$D$6:$D$9,$C$6:$C$9,0,0)*$D64,2),""))))</f>
        <v>0</v>
      </c>
      <c r="AF64" s="122">
        <f>IF(OR(AND($E64=$A$6,$D$9=AF$15),AND($E64=$A$10,$D$11=AF$15),AND($E64=$A$3,$D$5=AF$15)),$D64-SUM($R64:AE64),IF($E64=$A$10,ROUND(_xlfn.XLOOKUP(AF$15,$D$10:$D$11,$C$10:$C$11,0,0)*$D64,2),IF($E64=$A$3,ROUND(_xlfn.XLOOKUP(AF$15,$D$3:$D$5,$C$3:$C$5,0,0)*$D64,2),IF($E64=$A$6,ROUND(_xlfn.XLOOKUP(AF$15,$D$6:$D$9,$C$6:$C$9,0,0)*$D64,2),""))))</f>
        <v>0.2</v>
      </c>
      <c r="AG64" s="91"/>
      <c r="AH64" s="92"/>
      <c r="AI64" s="92"/>
      <c r="AJ64" s="92"/>
      <c r="AK64" s="93"/>
      <c r="AL64" s="120">
        <f>IF(OR(AND($E64=$A$6,$D$9=AL$15),AND($E64=$A$10,$D$11=AL$15),AND($E64=$A$3,$D$5=AL$15)),$D64-SUM($R64:AK64),IF($E64=$A$10,ROUND(_xlfn.XLOOKUP(AL$15,$D$10:$D$11,$C$10:$C$11,0,0)*$D64,2),IF($E64=$A$3,ROUND(_xlfn.XLOOKUP(AL$15,$D$3:$D$5,$C$3:$C$5,0,0)*$D64,2),IF($E64=$A$6,ROUND(_xlfn.XLOOKUP(AL$15,$D$6:$D$9,$C$6:$C$9,0,0)*$D64,2),""))))</f>
        <v>0</v>
      </c>
      <c r="AM64" s="121">
        <f>IF(OR(AND($E64=$A$6,$D$9=AM$15),AND($E64=$A$10,$D$11=AM$15),AND($E64=$A$3,$D$5=AM$15)),$D64-SUM($R64:AL64),IF($E64=$A$10,ROUND(_xlfn.XLOOKUP(AM$15,$D$10:$D$11,$C$10:$C$11,0,0)*$D64,2),IF($E64=$A$3,ROUND(_xlfn.XLOOKUP(AM$15,$D$3:$D$5,$C$3:$C$5,0,0)*$D64,2),IF($E64=$A$6,ROUND(_xlfn.XLOOKUP(AM$15,$D$6:$D$9,$C$6:$C$9,0,0)*$D64,2),""))))</f>
        <v>0</v>
      </c>
      <c r="AN64" s="122">
        <f>IF(OR(AND($E64=$A$6,$D$9=AN$15),AND($E64=$A$10,$D$11=AN$15),AND($E64=$A$3,$D$5=AN$15)),$D64-SUM($R64:AM64),IF($E64=$A$10,ROUND(_xlfn.XLOOKUP(AN$15,$D$10:$D$11,$C$10:$C$11,0,0)*$D64,2),IF($E64=$A$3,ROUND(_xlfn.XLOOKUP(AN$15,$D$3:$D$5,$C$3:$C$5,0,0)*$D64,2),IF($E64=$A$6,ROUND(_xlfn.XLOOKUP(AN$15,$D$6:$D$9,$C$6:$C$9,0,0)*$D64,2),""))))</f>
        <v>0.19999999999999996</v>
      </c>
      <c r="AO64" s="91"/>
      <c r="AP64" s="92"/>
      <c r="AQ64" s="93"/>
      <c r="AR64" s="92"/>
      <c r="AS64" s="91"/>
      <c r="AT64" s="93"/>
      <c r="AU64" s="130">
        <f>IF(OR(AND($E64=$A$6,$D$9=AU$15),AND($E64=$A$10,$D$11=AU$15),AND($E64=$A$3,$D$5=AU$15)),$D64-SUM($R64:AT64),IF($E64=$A$10,ROUND(_xlfn.XLOOKUP(AU$15,$D$10:$D$11,$C$10:$C$11,0,0)*$D64,2),IF($E64=$A$3,ROUND(_xlfn.XLOOKUP(AU$15,$D$3:$D$5,$C$3:$C$5,0,0)*$D64,2),IF($E64=$A$6,ROUND(_xlfn.XLOOKUP(AU$15,$D$6:$D$9,$C$6:$C$9,0,0)*$D64,2),""))))</f>
        <v>0</v>
      </c>
      <c r="AV64" s="3" t="str">
        <f>IF(SUM(R64:AU64)=D64,"","CORRIGIR")</f>
        <v/>
      </c>
    </row>
    <row r="65" spans="1:48" ht="14.4" outlineLevel="1" x14ac:dyDescent="0.3">
      <c r="A65" s="62" t="s">
        <v>230</v>
      </c>
      <c r="B65" s="63" t="s">
        <v>29</v>
      </c>
      <c r="C65" s="68">
        <f t="shared" si="3"/>
        <v>9.5238095238095247E-3</v>
      </c>
      <c r="D65" s="112">
        <v>1</v>
      </c>
      <c r="E65" s="76" t="s">
        <v>120</v>
      </c>
      <c r="F65" s="66" t="s">
        <v>191</v>
      </c>
      <c r="G65" s="66" t="s">
        <v>191</v>
      </c>
      <c r="H65" s="66" t="s">
        <v>191</v>
      </c>
      <c r="I65" s="66">
        <v>1</v>
      </c>
      <c r="J65" s="66"/>
      <c r="K65" s="66"/>
      <c r="L65" s="66"/>
      <c r="M65" s="66"/>
      <c r="N65" s="66"/>
      <c r="O65" s="66"/>
      <c r="P65" s="66"/>
      <c r="Q65" s="66"/>
      <c r="R65" s="132">
        <f>IF(F65=1,ROUND(_xlfn.XLOOKUP($E65,$A$2:$A$11,$C$2:$C$11,0,0)*F65*$D65,2),0)</f>
        <v>0</v>
      </c>
      <c r="S65" s="121">
        <f>IF(G65=1,ROUND(_xlfn.XLOOKUP($E65,$A$2:$A$11,$C$2:$C$11,0,0)*G65*$D65,2),0)</f>
        <v>0</v>
      </c>
      <c r="T65" s="121">
        <f>IF(H65=1,ROUND(_xlfn.XLOOKUP($E65,$A$2:$A$11,$C$2:$C$11,0,0)*H65*$D65,2),0)</f>
        <v>0</v>
      </c>
      <c r="U65" s="121">
        <f>IF(I65=1,ROUND(_xlfn.XLOOKUP($E65,$A$2:$A$11,$C$2:$C$11,0,0)*I65*$D65,2),0)</f>
        <v>0.6</v>
      </c>
      <c r="V65" s="121">
        <f>IF(J65=1,ROUND(_xlfn.XLOOKUP($E65,$A$2:$A$11,$C$2:$C$11,0,0)*J65*$D65,2),0)</f>
        <v>0</v>
      </c>
      <c r="W65" s="121">
        <f>IF(K65=1,ROUND(_xlfn.XLOOKUP($E65,$A$2:$A$11,$C$2:$C$11,0,0)*K65*$D65,2),0)</f>
        <v>0</v>
      </c>
      <c r="X65" s="121">
        <f>IF(L65=1,ROUND(_xlfn.XLOOKUP($E65,$A$2:$A$11,$C$2:$C$11,0,0)*L65*$D65,2),0)</f>
        <v>0</v>
      </c>
      <c r="Y65" s="121">
        <f>IF(M65=1,ROUND(_xlfn.XLOOKUP($E65,$A$2:$A$11,$C$2:$C$11,0,0)*M65*$D65,2),0)</f>
        <v>0</v>
      </c>
      <c r="Z65" s="121">
        <f>IF(N65=1,ROUND(_xlfn.XLOOKUP($E65,$A$2:$A$11,$C$2:$C$11,0,0)*N65*$D65,2),0)</f>
        <v>0</v>
      </c>
      <c r="AA65" s="121">
        <f>IF(O65=1,ROUND(_xlfn.XLOOKUP($E65,$A$2:$A$11,$C$2:$C$11,0,0)*O65*$D65,2),0)</f>
        <v>0</v>
      </c>
      <c r="AB65" s="121">
        <f>IF(P65=1,ROUND(_xlfn.XLOOKUP($E65,$A$2:$A$11,$C$2:$C$11,0,0)*P65*$D65,2),0)</f>
        <v>0</v>
      </c>
      <c r="AC65" s="121">
        <f>IF(Q65=1,ROUND(_xlfn.XLOOKUP($E65,$A$2:$A$11,$C$2:$C$11,0,0)*Q65*$D65,2),0)</f>
        <v>0</v>
      </c>
      <c r="AD65" s="120">
        <f>IF(OR(AND($E65=$A$6,$D$9=AD$15),AND($E65=$A$10,$D$11=AD$15),AND($E65=$A$3,$D$5=AD$15)),$D65-SUM($R65:AC65),IF($E65=$A$10,ROUND(_xlfn.XLOOKUP(AD$15,$D$10:$D$11,$C$10:$C$11,0,0)*$D65,2),IF($E65=$A$3,ROUND(_xlfn.XLOOKUP(AD$15,$D$3:$D$5,$C$3:$C$5,0,0)*$D65,2),IF($E65=$A$6,ROUND(_xlfn.XLOOKUP(AD$15,$D$6:$D$9,$C$6:$C$9,0,0)*$D65,2),""))))</f>
        <v>0</v>
      </c>
      <c r="AE65" s="121">
        <f>IF(OR(AND($E65=$A$6,$D$9=AE$15),AND($E65=$A$10,$D$11=AE$15),AND($E65=$A$3,$D$5=AE$15)),$D65-SUM($R65:AD65),IF($E65=$A$10,ROUND(_xlfn.XLOOKUP(AE$15,$D$10:$D$11,$C$10:$C$11,0,0)*$D65,2),IF($E65=$A$3,ROUND(_xlfn.XLOOKUP(AE$15,$D$3:$D$5,$C$3:$C$5,0,0)*$D65,2),IF($E65=$A$6,ROUND(_xlfn.XLOOKUP(AE$15,$D$6:$D$9,$C$6:$C$9,0,0)*$D65,2),""))))</f>
        <v>0</v>
      </c>
      <c r="AF65" s="122">
        <f>IF(OR(AND($E65=$A$6,$D$9=AF$15),AND($E65=$A$10,$D$11=AF$15),AND($E65=$A$3,$D$5=AF$15)),$D65-SUM($R65:AE65),IF($E65=$A$10,ROUND(_xlfn.XLOOKUP(AF$15,$D$10:$D$11,$C$10:$C$11,0,0)*$D65,2),IF($E65=$A$3,ROUND(_xlfn.XLOOKUP(AF$15,$D$3:$D$5,$C$3:$C$5,0,0)*$D65,2),IF($E65=$A$6,ROUND(_xlfn.XLOOKUP(AF$15,$D$6:$D$9,$C$6:$C$9,0,0)*$D65,2),""))))</f>
        <v>0.2</v>
      </c>
      <c r="AG65" s="91"/>
      <c r="AH65" s="92"/>
      <c r="AI65" s="92"/>
      <c r="AJ65" s="92"/>
      <c r="AK65" s="93"/>
      <c r="AL65" s="120">
        <f>IF(OR(AND($E65=$A$6,$D$9=AL$15),AND($E65=$A$10,$D$11=AL$15),AND($E65=$A$3,$D$5=AL$15)),$D65-SUM($R65:AK65),IF($E65=$A$10,ROUND(_xlfn.XLOOKUP(AL$15,$D$10:$D$11,$C$10:$C$11,0,0)*$D65,2),IF($E65=$A$3,ROUND(_xlfn.XLOOKUP(AL$15,$D$3:$D$5,$C$3:$C$5,0,0)*$D65,2),IF($E65=$A$6,ROUND(_xlfn.XLOOKUP(AL$15,$D$6:$D$9,$C$6:$C$9,0,0)*$D65,2),""))))</f>
        <v>0</v>
      </c>
      <c r="AM65" s="121">
        <f>IF(OR(AND($E65=$A$6,$D$9=AM$15),AND($E65=$A$10,$D$11=AM$15),AND($E65=$A$3,$D$5=AM$15)),$D65-SUM($R65:AL65),IF($E65=$A$10,ROUND(_xlfn.XLOOKUP(AM$15,$D$10:$D$11,$C$10:$C$11,0,0)*$D65,2),IF($E65=$A$3,ROUND(_xlfn.XLOOKUP(AM$15,$D$3:$D$5,$C$3:$C$5,0,0)*$D65,2),IF($E65=$A$6,ROUND(_xlfn.XLOOKUP(AM$15,$D$6:$D$9,$C$6:$C$9,0,0)*$D65,2),""))))</f>
        <v>0</v>
      </c>
      <c r="AN65" s="122">
        <f>IF(OR(AND($E65=$A$6,$D$9=AN$15),AND($E65=$A$10,$D$11=AN$15),AND($E65=$A$3,$D$5=AN$15)),$D65-SUM($R65:AM65),IF($E65=$A$10,ROUND(_xlfn.XLOOKUP(AN$15,$D$10:$D$11,$C$10:$C$11,0,0)*$D65,2),IF($E65=$A$3,ROUND(_xlfn.XLOOKUP(AN$15,$D$3:$D$5,$C$3:$C$5,0,0)*$D65,2),IF($E65=$A$6,ROUND(_xlfn.XLOOKUP(AN$15,$D$6:$D$9,$C$6:$C$9,0,0)*$D65,2),""))))</f>
        <v>0.19999999999999996</v>
      </c>
      <c r="AO65" s="91"/>
      <c r="AP65" s="92"/>
      <c r="AQ65" s="93"/>
      <c r="AR65" s="92"/>
      <c r="AS65" s="91"/>
      <c r="AT65" s="93"/>
      <c r="AU65" s="130">
        <f>IF(OR(AND($E65=$A$6,$D$9=AU$15),AND($E65=$A$10,$D$11=AU$15),AND($E65=$A$3,$D$5=AU$15)),$D65-SUM($R65:AT65),IF($E65=$A$10,ROUND(_xlfn.XLOOKUP(AU$15,$D$10:$D$11,$C$10:$C$11,0,0)*$D65,2),IF($E65=$A$3,ROUND(_xlfn.XLOOKUP(AU$15,$D$3:$D$5,$C$3:$C$5,0,0)*$D65,2),IF($E65=$A$6,ROUND(_xlfn.XLOOKUP(AU$15,$D$6:$D$9,$C$6:$C$9,0,0)*$D65,2),""))))</f>
        <v>0</v>
      </c>
      <c r="AV65" s="3" t="str">
        <f>IF(SUM(R65:AU65)=D65,"","CORRIGIR")</f>
        <v/>
      </c>
    </row>
    <row r="66" spans="1:48" ht="14.4" x14ac:dyDescent="0.3">
      <c r="A66" s="52" t="s">
        <v>172</v>
      </c>
      <c r="B66" s="53" t="s">
        <v>4</v>
      </c>
      <c r="C66" s="54">
        <f t="shared" si="3"/>
        <v>1.9047619047619049E-2</v>
      </c>
      <c r="D66" s="115">
        <f>SUBTOTAL(9,D67:D68)</f>
        <v>2</v>
      </c>
      <c r="E66" s="55"/>
      <c r="F66" s="56"/>
      <c r="G66" s="57"/>
      <c r="H66" s="56"/>
      <c r="I66" s="57"/>
      <c r="J66" s="56"/>
      <c r="K66" s="57"/>
      <c r="L66" s="56"/>
      <c r="M66" s="57"/>
      <c r="N66" s="56"/>
      <c r="O66" s="57"/>
      <c r="P66" s="56"/>
      <c r="Q66" s="58"/>
      <c r="R66" s="100"/>
      <c r="S66" s="101"/>
      <c r="T66" s="100"/>
      <c r="U66" s="101"/>
      <c r="V66" s="100"/>
      <c r="W66" s="101"/>
      <c r="X66" s="100"/>
      <c r="Y66" s="101"/>
      <c r="Z66" s="100"/>
      <c r="AA66" s="101"/>
      <c r="AB66" s="100"/>
      <c r="AC66" s="101"/>
      <c r="AD66" s="100"/>
      <c r="AE66" s="101"/>
      <c r="AF66" s="100"/>
      <c r="AG66" s="101"/>
      <c r="AH66" s="100"/>
      <c r="AI66" s="101"/>
      <c r="AJ66" s="100"/>
      <c r="AK66" s="101"/>
      <c r="AL66" s="100"/>
      <c r="AM66" s="101"/>
      <c r="AN66" s="100"/>
      <c r="AO66" s="101"/>
      <c r="AP66" s="100"/>
      <c r="AQ66" s="101"/>
      <c r="AR66" s="100"/>
      <c r="AS66" s="101"/>
      <c r="AT66" s="100"/>
      <c r="AU66" s="102"/>
    </row>
    <row r="67" spans="1:48" ht="28.8" outlineLevel="1" x14ac:dyDescent="0.3">
      <c r="A67" s="62" t="s">
        <v>231</v>
      </c>
      <c r="B67" s="63" t="s">
        <v>162</v>
      </c>
      <c r="C67" s="68">
        <f t="shared" si="3"/>
        <v>9.5238095238095247E-3</v>
      </c>
      <c r="D67" s="112">
        <v>1</v>
      </c>
      <c r="E67" s="76" t="s">
        <v>120</v>
      </c>
      <c r="F67" s="66" t="s">
        <v>191</v>
      </c>
      <c r="G67" s="66" t="s">
        <v>191</v>
      </c>
      <c r="H67" s="66">
        <v>1</v>
      </c>
      <c r="I67" s="66"/>
      <c r="J67" s="66"/>
      <c r="K67" s="66"/>
      <c r="L67" s="66"/>
      <c r="M67" s="66"/>
      <c r="N67" s="66"/>
      <c r="O67" s="66"/>
      <c r="P67" s="66"/>
      <c r="Q67" s="66"/>
      <c r="R67" s="132">
        <f>IF(F67=1,ROUND(_xlfn.XLOOKUP($E67,$A$2:$A$11,$C$2:$C$11,0,0)*F67*$D67,2),0)</f>
        <v>0</v>
      </c>
      <c r="S67" s="121">
        <f>IF(G67=1,ROUND(_xlfn.XLOOKUP($E67,$A$2:$A$11,$C$2:$C$11,0,0)*G67*$D67,2),0)</f>
        <v>0</v>
      </c>
      <c r="T67" s="121">
        <f>IF(H67=1,ROUND(_xlfn.XLOOKUP($E67,$A$2:$A$11,$C$2:$C$11,0,0)*H67*$D67,2),0)</f>
        <v>0.6</v>
      </c>
      <c r="U67" s="121">
        <f>IF(I67=1,ROUND(_xlfn.XLOOKUP($E67,$A$2:$A$11,$C$2:$C$11,0,0)*I67*$D67,2),0)</f>
        <v>0</v>
      </c>
      <c r="V67" s="121">
        <f>IF(J67=1,ROUND(_xlfn.XLOOKUP($E67,$A$2:$A$11,$C$2:$C$11,0,0)*J67*$D67,2),0)</f>
        <v>0</v>
      </c>
      <c r="W67" s="121">
        <f>IF(K67=1,ROUND(_xlfn.XLOOKUP($E67,$A$2:$A$11,$C$2:$C$11,0,0)*K67*$D67,2),0)</f>
        <v>0</v>
      </c>
      <c r="X67" s="121">
        <f>IF(L67=1,ROUND(_xlfn.XLOOKUP($E67,$A$2:$A$11,$C$2:$C$11,0,0)*L67*$D67,2),0)</f>
        <v>0</v>
      </c>
      <c r="Y67" s="121">
        <f>IF(M67=1,ROUND(_xlfn.XLOOKUP($E67,$A$2:$A$11,$C$2:$C$11,0,0)*M67*$D67,2),0)</f>
        <v>0</v>
      </c>
      <c r="Z67" s="121">
        <f>IF(N67=1,ROUND(_xlfn.XLOOKUP($E67,$A$2:$A$11,$C$2:$C$11,0,0)*N67*$D67,2),0)</f>
        <v>0</v>
      </c>
      <c r="AA67" s="121">
        <f>IF(O67=1,ROUND(_xlfn.XLOOKUP($E67,$A$2:$A$11,$C$2:$C$11,0,0)*O67*$D67,2),0)</f>
        <v>0</v>
      </c>
      <c r="AB67" s="121">
        <f>IF(P67=1,ROUND(_xlfn.XLOOKUP($E67,$A$2:$A$11,$C$2:$C$11,0,0)*P67*$D67,2),0)</f>
        <v>0</v>
      </c>
      <c r="AC67" s="121">
        <f>IF(Q67=1,ROUND(_xlfn.XLOOKUP($E67,$A$2:$A$11,$C$2:$C$11,0,0)*Q67*$D67,2),0)</f>
        <v>0</v>
      </c>
      <c r="AD67" s="120">
        <f>IF(OR(AND($E67=$A$6,$D$9=AD$15),AND($E67=$A$10,$D$11=AD$15),AND($E67=$A$3,$D$5=AD$15)),$D67-SUM($R67:AC67),IF($E67=$A$10,ROUND(_xlfn.XLOOKUP(AD$15,$D$10:$D$11,$C$10:$C$11,0,0)*$D67,2),IF($E67=$A$3,ROUND(_xlfn.XLOOKUP(AD$15,$D$3:$D$5,$C$3:$C$5,0,0)*$D67,2),IF($E67=$A$6,ROUND(_xlfn.XLOOKUP(AD$15,$D$6:$D$9,$C$6:$C$9,0,0)*$D67,2),""))))</f>
        <v>0</v>
      </c>
      <c r="AE67" s="121">
        <f>IF(OR(AND($E67=$A$6,$D$9=AE$15),AND($E67=$A$10,$D$11=AE$15),AND($E67=$A$3,$D$5=AE$15)),$D67-SUM($R67:AD67),IF($E67=$A$10,ROUND(_xlfn.XLOOKUP(AE$15,$D$10:$D$11,$C$10:$C$11,0,0)*$D67,2),IF($E67=$A$3,ROUND(_xlfn.XLOOKUP(AE$15,$D$3:$D$5,$C$3:$C$5,0,0)*$D67,2),IF($E67=$A$6,ROUND(_xlfn.XLOOKUP(AE$15,$D$6:$D$9,$C$6:$C$9,0,0)*$D67,2),""))))</f>
        <v>0</v>
      </c>
      <c r="AF67" s="122">
        <f>IF(OR(AND($E67=$A$6,$D$9=AF$15),AND($E67=$A$10,$D$11=AF$15),AND($E67=$A$3,$D$5=AF$15)),$D67-SUM($R67:AE67),IF($E67=$A$10,ROUND(_xlfn.XLOOKUP(AF$15,$D$10:$D$11,$C$10:$C$11,0,0)*$D67,2),IF($E67=$A$3,ROUND(_xlfn.XLOOKUP(AF$15,$D$3:$D$5,$C$3:$C$5,0,0)*$D67,2),IF($E67=$A$6,ROUND(_xlfn.XLOOKUP(AF$15,$D$6:$D$9,$C$6:$C$9,0,0)*$D67,2),""))))</f>
        <v>0.2</v>
      </c>
      <c r="AG67" s="91"/>
      <c r="AH67" s="92"/>
      <c r="AI67" s="92"/>
      <c r="AJ67" s="92"/>
      <c r="AK67" s="93"/>
      <c r="AL67" s="120">
        <f>IF(OR(AND($E67=$A$6,$D$9=AL$15),AND($E67=$A$10,$D$11=AL$15),AND($E67=$A$3,$D$5=AL$15)),$D67-SUM($R67:AK67),IF($E67=$A$10,ROUND(_xlfn.XLOOKUP(AL$15,$D$10:$D$11,$C$10:$C$11,0,0)*$D67,2),IF($E67=$A$3,ROUND(_xlfn.XLOOKUP(AL$15,$D$3:$D$5,$C$3:$C$5,0,0)*$D67,2),IF($E67=$A$6,ROUND(_xlfn.XLOOKUP(AL$15,$D$6:$D$9,$C$6:$C$9,0,0)*$D67,2),""))))</f>
        <v>0</v>
      </c>
      <c r="AM67" s="121">
        <f>IF(OR(AND($E67=$A$6,$D$9=AM$15),AND($E67=$A$10,$D$11=AM$15),AND($E67=$A$3,$D$5=AM$15)),$D67-SUM($R67:AL67),IF($E67=$A$10,ROUND(_xlfn.XLOOKUP(AM$15,$D$10:$D$11,$C$10:$C$11,0,0)*$D67,2),IF($E67=$A$3,ROUND(_xlfn.XLOOKUP(AM$15,$D$3:$D$5,$C$3:$C$5,0,0)*$D67,2),IF($E67=$A$6,ROUND(_xlfn.XLOOKUP(AM$15,$D$6:$D$9,$C$6:$C$9,0,0)*$D67,2),""))))</f>
        <v>0</v>
      </c>
      <c r="AN67" s="122">
        <f>IF(OR(AND($E67=$A$6,$D$9=AN$15),AND($E67=$A$10,$D$11=AN$15),AND($E67=$A$3,$D$5=AN$15)),$D67-SUM($R67:AM67),IF($E67=$A$10,ROUND(_xlfn.XLOOKUP(AN$15,$D$10:$D$11,$C$10:$C$11,0,0)*$D67,2),IF($E67=$A$3,ROUND(_xlfn.XLOOKUP(AN$15,$D$3:$D$5,$C$3:$C$5,0,0)*$D67,2),IF($E67=$A$6,ROUND(_xlfn.XLOOKUP(AN$15,$D$6:$D$9,$C$6:$C$9,0,0)*$D67,2),""))))</f>
        <v>0.19999999999999996</v>
      </c>
      <c r="AO67" s="91"/>
      <c r="AP67" s="92"/>
      <c r="AQ67" s="93"/>
      <c r="AR67" s="92"/>
      <c r="AS67" s="91"/>
      <c r="AT67" s="93"/>
      <c r="AU67" s="130">
        <f>IF(OR(AND($E67=$A$6,$D$9=AU$15),AND($E67=$A$10,$D$11=AU$15),AND($E67=$A$3,$D$5=AU$15)),$D67-SUM($R67:AT67),IF($E67=$A$10,ROUND(_xlfn.XLOOKUP(AU$15,$D$10:$D$11,$C$10:$C$11,0,0)*$D67,2),IF($E67=$A$3,ROUND(_xlfn.XLOOKUP(AU$15,$D$3:$D$5,$C$3:$C$5,0,0)*$D67,2),IF($E67=$A$6,ROUND(_xlfn.XLOOKUP(AU$15,$D$6:$D$9,$C$6:$C$9,0,0)*$D67,2),""))))</f>
        <v>0</v>
      </c>
      <c r="AV67" s="3" t="str">
        <f>IF(SUM(R67:AU67)=D67,"","CORRIGIR")</f>
        <v/>
      </c>
    </row>
    <row r="68" spans="1:48" ht="28.8" outlineLevel="1" x14ac:dyDescent="0.3">
      <c r="A68" s="62" t="s">
        <v>232</v>
      </c>
      <c r="B68" s="63" t="s">
        <v>164</v>
      </c>
      <c r="C68" s="68">
        <f t="shared" si="3"/>
        <v>9.5238095238095247E-3</v>
      </c>
      <c r="D68" s="112">
        <v>1</v>
      </c>
      <c r="E68" s="76" t="s">
        <v>120</v>
      </c>
      <c r="F68" s="66" t="s">
        <v>191</v>
      </c>
      <c r="G68" s="66" t="s">
        <v>191</v>
      </c>
      <c r="H68" s="66" t="s">
        <v>191</v>
      </c>
      <c r="I68" s="66">
        <v>1</v>
      </c>
      <c r="J68" s="66"/>
      <c r="K68" s="66"/>
      <c r="L68" s="66"/>
      <c r="M68" s="66"/>
      <c r="N68" s="66"/>
      <c r="O68" s="66"/>
      <c r="P68" s="66"/>
      <c r="Q68" s="66"/>
      <c r="R68" s="132">
        <f>IF(F68=1,ROUND(_xlfn.XLOOKUP($E68,$A$2:$A$11,$C$2:$C$11,0,0)*F68*$D68,2),0)</f>
        <v>0</v>
      </c>
      <c r="S68" s="121">
        <f>IF(G68=1,ROUND(_xlfn.XLOOKUP($E68,$A$2:$A$11,$C$2:$C$11,0,0)*G68*$D68,2),0)</f>
        <v>0</v>
      </c>
      <c r="T68" s="121">
        <f>IF(H68=1,ROUND(_xlfn.XLOOKUP($E68,$A$2:$A$11,$C$2:$C$11,0,0)*H68*$D68,2),0)</f>
        <v>0</v>
      </c>
      <c r="U68" s="121">
        <f>IF(I68=1,ROUND(_xlfn.XLOOKUP($E68,$A$2:$A$11,$C$2:$C$11,0,0)*I68*$D68,2),0)</f>
        <v>0.6</v>
      </c>
      <c r="V68" s="121">
        <f>IF(J68=1,ROUND(_xlfn.XLOOKUP($E68,$A$2:$A$11,$C$2:$C$11,0,0)*J68*$D68,2),0)</f>
        <v>0</v>
      </c>
      <c r="W68" s="121">
        <f>IF(K68=1,ROUND(_xlfn.XLOOKUP($E68,$A$2:$A$11,$C$2:$C$11,0,0)*K68*$D68,2),0)</f>
        <v>0</v>
      </c>
      <c r="X68" s="121">
        <f>IF(L68=1,ROUND(_xlfn.XLOOKUP($E68,$A$2:$A$11,$C$2:$C$11,0,0)*L68*$D68,2),0)</f>
        <v>0</v>
      </c>
      <c r="Y68" s="121">
        <f>IF(M68=1,ROUND(_xlfn.XLOOKUP($E68,$A$2:$A$11,$C$2:$C$11,0,0)*M68*$D68,2),0)</f>
        <v>0</v>
      </c>
      <c r="Z68" s="121">
        <f>IF(N68=1,ROUND(_xlfn.XLOOKUP($E68,$A$2:$A$11,$C$2:$C$11,0,0)*N68*$D68,2),0)</f>
        <v>0</v>
      </c>
      <c r="AA68" s="121">
        <f>IF(O68=1,ROUND(_xlfn.XLOOKUP($E68,$A$2:$A$11,$C$2:$C$11,0,0)*O68*$D68,2),0)</f>
        <v>0</v>
      </c>
      <c r="AB68" s="121">
        <f>IF(P68=1,ROUND(_xlfn.XLOOKUP($E68,$A$2:$A$11,$C$2:$C$11,0,0)*P68*$D68,2),0)</f>
        <v>0</v>
      </c>
      <c r="AC68" s="121">
        <f>IF(Q68=1,ROUND(_xlfn.XLOOKUP($E68,$A$2:$A$11,$C$2:$C$11,0,0)*Q68*$D68,2),0)</f>
        <v>0</v>
      </c>
      <c r="AD68" s="120">
        <f>IF(OR(AND($E68=$A$6,$D$9=AD$15),AND($E68=$A$10,$D$11=AD$15),AND($E68=$A$3,$D$5=AD$15)),$D68-SUM($R68:AC68),IF($E68=$A$10,ROUND(_xlfn.XLOOKUP(AD$15,$D$10:$D$11,$C$10:$C$11,0,0)*$D68,2),IF($E68=$A$3,ROUND(_xlfn.XLOOKUP(AD$15,$D$3:$D$5,$C$3:$C$5,0,0)*$D68,2),IF($E68=$A$6,ROUND(_xlfn.XLOOKUP(AD$15,$D$6:$D$9,$C$6:$C$9,0,0)*$D68,2),""))))</f>
        <v>0</v>
      </c>
      <c r="AE68" s="121">
        <f>IF(OR(AND($E68=$A$6,$D$9=AE$15),AND($E68=$A$10,$D$11=AE$15),AND($E68=$A$3,$D$5=AE$15)),$D68-SUM($R68:AD68),IF($E68=$A$10,ROUND(_xlfn.XLOOKUP(AE$15,$D$10:$D$11,$C$10:$C$11,0,0)*$D68,2),IF($E68=$A$3,ROUND(_xlfn.XLOOKUP(AE$15,$D$3:$D$5,$C$3:$C$5,0,0)*$D68,2),IF($E68=$A$6,ROUND(_xlfn.XLOOKUP(AE$15,$D$6:$D$9,$C$6:$C$9,0,0)*$D68,2),""))))</f>
        <v>0</v>
      </c>
      <c r="AF68" s="122">
        <f>IF(OR(AND($E68=$A$6,$D$9=AF$15),AND($E68=$A$10,$D$11=AF$15),AND($E68=$A$3,$D$5=AF$15)),$D68-SUM($R68:AE68),IF($E68=$A$10,ROUND(_xlfn.XLOOKUP(AF$15,$D$10:$D$11,$C$10:$C$11,0,0)*$D68,2),IF($E68=$A$3,ROUND(_xlfn.XLOOKUP(AF$15,$D$3:$D$5,$C$3:$C$5,0,0)*$D68,2),IF($E68=$A$6,ROUND(_xlfn.XLOOKUP(AF$15,$D$6:$D$9,$C$6:$C$9,0,0)*$D68,2),""))))</f>
        <v>0.2</v>
      </c>
      <c r="AG68" s="91"/>
      <c r="AH68" s="92"/>
      <c r="AI68" s="92"/>
      <c r="AJ68" s="92"/>
      <c r="AK68" s="93"/>
      <c r="AL68" s="120">
        <f>IF(OR(AND($E68=$A$6,$D$9=AL$15),AND($E68=$A$10,$D$11=AL$15),AND($E68=$A$3,$D$5=AL$15)),$D68-SUM($R68:AK68),IF($E68=$A$10,ROUND(_xlfn.XLOOKUP(AL$15,$D$10:$D$11,$C$10:$C$11,0,0)*$D68,2),IF($E68=$A$3,ROUND(_xlfn.XLOOKUP(AL$15,$D$3:$D$5,$C$3:$C$5,0,0)*$D68,2),IF($E68=$A$6,ROUND(_xlfn.XLOOKUP(AL$15,$D$6:$D$9,$C$6:$C$9,0,0)*$D68,2),""))))</f>
        <v>0</v>
      </c>
      <c r="AM68" s="121">
        <f>IF(OR(AND($E68=$A$6,$D$9=AM$15),AND($E68=$A$10,$D$11=AM$15),AND($E68=$A$3,$D$5=AM$15)),$D68-SUM($R68:AL68),IF($E68=$A$10,ROUND(_xlfn.XLOOKUP(AM$15,$D$10:$D$11,$C$10:$C$11,0,0)*$D68,2),IF($E68=$A$3,ROUND(_xlfn.XLOOKUP(AM$15,$D$3:$D$5,$C$3:$C$5,0,0)*$D68,2),IF($E68=$A$6,ROUND(_xlfn.XLOOKUP(AM$15,$D$6:$D$9,$C$6:$C$9,0,0)*$D68,2),""))))</f>
        <v>0</v>
      </c>
      <c r="AN68" s="122">
        <f>IF(OR(AND($E68=$A$6,$D$9=AN$15),AND($E68=$A$10,$D$11=AN$15),AND($E68=$A$3,$D$5=AN$15)),$D68-SUM($R68:AM68),IF($E68=$A$10,ROUND(_xlfn.XLOOKUP(AN$15,$D$10:$D$11,$C$10:$C$11,0,0)*$D68,2),IF($E68=$A$3,ROUND(_xlfn.XLOOKUP(AN$15,$D$3:$D$5,$C$3:$C$5,0,0)*$D68,2),IF($E68=$A$6,ROUND(_xlfn.XLOOKUP(AN$15,$D$6:$D$9,$C$6:$C$9,0,0)*$D68,2),""))))</f>
        <v>0.19999999999999996</v>
      </c>
      <c r="AO68" s="91"/>
      <c r="AP68" s="92"/>
      <c r="AQ68" s="93"/>
      <c r="AR68" s="92"/>
      <c r="AS68" s="91"/>
      <c r="AT68" s="93"/>
      <c r="AU68" s="130">
        <f>IF(OR(AND($E68=$A$6,$D$9=AU$15),AND($E68=$A$10,$D$11=AU$15),AND($E68=$A$3,$D$5=AU$15)),$D68-SUM($R68:AT68),IF($E68=$A$10,ROUND(_xlfn.XLOOKUP(AU$15,$D$10:$D$11,$C$10:$C$11,0,0)*$D68,2),IF($E68=$A$3,ROUND(_xlfn.XLOOKUP(AU$15,$D$3:$D$5,$C$3:$C$5,0,0)*$D68,2),IF($E68=$A$6,ROUND(_xlfn.XLOOKUP(AU$15,$D$6:$D$9,$C$6:$C$9,0,0)*$D68,2),""))))</f>
        <v>0</v>
      </c>
      <c r="AV68" s="3" t="str">
        <f>IF(SUM(R68:AU68)=D68,"","CORRIGIR")</f>
        <v/>
      </c>
    </row>
    <row r="69" spans="1:48" ht="14.4" x14ac:dyDescent="0.3">
      <c r="A69" s="52" t="s">
        <v>173</v>
      </c>
      <c r="B69" s="53" t="s">
        <v>161</v>
      </c>
      <c r="C69" s="54">
        <f t="shared" si="3"/>
        <v>1.9047619047619049E-2</v>
      </c>
      <c r="D69" s="115">
        <f>SUBTOTAL(9,D70:D71)</f>
        <v>2</v>
      </c>
      <c r="E69" s="55"/>
      <c r="F69" s="56"/>
      <c r="G69" s="57"/>
      <c r="H69" s="56"/>
      <c r="I69" s="57"/>
      <c r="J69" s="56"/>
      <c r="K69" s="57"/>
      <c r="L69" s="56"/>
      <c r="M69" s="57"/>
      <c r="N69" s="56"/>
      <c r="O69" s="57"/>
      <c r="P69" s="56"/>
      <c r="Q69" s="58"/>
      <c r="R69" s="100"/>
      <c r="S69" s="101"/>
      <c r="T69" s="100"/>
      <c r="U69" s="101"/>
      <c r="V69" s="100"/>
      <c r="W69" s="101"/>
      <c r="X69" s="100"/>
      <c r="Y69" s="101"/>
      <c r="Z69" s="100"/>
      <c r="AA69" s="101"/>
      <c r="AB69" s="100"/>
      <c r="AC69" s="101"/>
      <c r="AD69" s="100"/>
      <c r="AE69" s="101"/>
      <c r="AF69" s="100"/>
      <c r="AG69" s="101"/>
      <c r="AH69" s="100"/>
      <c r="AI69" s="101"/>
      <c r="AJ69" s="100"/>
      <c r="AK69" s="101"/>
      <c r="AL69" s="100"/>
      <c r="AM69" s="101"/>
      <c r="AN69" s="100"/>
      <c r="AO69" s="101"/>
      <c r="AP69" s="100"/>
      <c r="AQ69" s="101"/>
      <c r="AR69" s="100"/>
      <c r="AS69" s="101"/>
      <c r="AT69" s="100"/>
      <c r="AU69" s="102"/>
    </row>
    <row r="70" spans="1:48" ht="28.8" outlineLevel="1" x14ac:dyDescent="0.3">
      <c r="A70" s="62" t="s">
        <v>233</v>
      </c>
      <c r="B70" s="63" t="s">
        <v>31</v>
      </c>
      <c r="C70" s="68">
        <f t="shared" si="3"/>
        <v>9.5238095238095247E-3</v>
      </c>
      <c r="D70" s="112">
        <v>1</v>
      </c>
      <c r="E70" s="76" t="s">
        <v>120</v>
      </c>
      <c r="F70" s="66" t="s">
        <v>191</v>
      </c>
      <c r="G70" s="66" t="s">
        <v>191</v>
      </c>
      <c r="H70" s="66">
        <v>1</v>
      </c>
      <c r="I70" s="66"/>
      <c r="J70" s="66"/>
      <c r="K70" s="66"/>
      <c r="L70" s="66"/>
      <c r="M70" s="66"/>
      <c r="N70" s="66"/>
      <c r="O70" s="66"/>
      <c r="P70" s="66"/>
      <c r="Q70" s="66"/>
      <c r="R70" s="132">
        <f>IF(F70=1,ROUND(_xlfn.XLOOKUP($E70,$A$2:$A$11,$C$2:$C$11,0,0)*F70*$D70,2),0)</f>
        <v>0</v>
      </c>
      <c r="S70" s="121">
        <f>IF(G70=1,ROUND(_xlfn.XLOOKUP($E70,$A$2:$A$11,$C$2:$C$11,0,0)*G70*$D70,2),0)</f>
        <v>0</v>
      </c>
      <c r="T70" s="121">
        <f>IF(H70=1,ROUND(_xlfn.XLOOKUP($E70,$A$2:$A$11,$C$2:$C$11,0,0)*H70*$D70,2),0)</f>
        <v>0.6</v>
      </c>
      <c r="U70" s="121">
        <f>IF(I70=1,ROUND(_xlfn.XLOOKUP($E70,$A$2:$A$11,$C$2:$C$11,0,0)*I70*$D70,2),0)</f>
        <v>0</v>
      </c>
      <c r="V70" s="121">
        <f>IF(J70=1,ROUND(_xlfn.XLOOKUP($E70,$A$2:$A$11,$C$2:$C$11,0,0)*J70*$D70,2),0)</f>
        <v>0</v>
      </c>
      <c r="W70" s="121">
        <f>IF(K70=1,ROUND(_xlfn.XLOOKUP($E70,$A$2:$A$11,$C$2:$C$11,0,0)*K70*$D70,2),0)</f>
        <v>0</v>
      </c>
      <c r="X70" s="121">
        <f>IF(L70=1,ROUND(_xlfn.XLOOKUP($E70,$A$2:$A$11,$C$2:$C$11,0,0)*L70*$D70,2),0)</f>
        <v>0</v>
      </c>
      <c r="Y70" s="121">
        <f>IF(M70=1,ROUND(_xlfn.XLOOKUP($E70,$A$2:$A$11,$C$2:$C$11,0,0)*M70*$D70,2),0)</f>
        <v>0</v>
      </c>
      <c r="Z70" s="121">
        <f>IF(N70=1,ROUND(_xlfn.XLOOKUP($E70,$A$2:$A$11,$C$2:$C$11,0,0)*N70*$D70,2),0)</f>
        <v>0</v>
      </c>
      <c r="AA70" s="121">
        <f>IF(O70=1,ROUND(_xlfn.XLOOKUP($E70,$A$2:$A$11,$C$2:$C$11,0,0)*O70*$D70,2),0)</f>
        <v>0</v>
      </c>
      <c r="AB70" s="121">
        <f>IF(P70=1,ROUND(_xlfn.XLOOKUP($E70,$A$2:$A$11,$C$2:$C$11,0,0)*P70*$D70,2),0)</f>
        <v>0</v>
      </c>
      <c r="AC70" s="121">
        <f>IF(Q70=1,ROUND(_xlfn.XLOOKUP($E70,$A$2:$A$11,$C$2:$C$11,0,0)*Q70*$D70,2),0)</f>
        <v>0</v>
      </c>
      <c r="AD70" s="120">
        <f>IF(OR(AND($E70=$A$6,$D$9=AD$15),AND($E70=$A$10,$D$11=AD$15),AND($E70=$A$3,$D$5=AD$15)),$D70-SUM($R70:AC70),IF($E70=$A$10,ROUND(_xlfn.XLOOKUP(AD$15,$D$10:$D$11,$C$10:$C$11,0,0)*$D70,2),IF($E70=$A$3,ROUND(_xlfn.XLOOKUP(AD$15,$D$3:$D$5,$C$3:$C$5,0,0)*$D70,2),IF($E70=$A$6,ROUND(_xlfn.XLOOKUP(AD$15,$D$6:$D$9,$C$6:$C$9,0,0)*$D70,2),""))))</f>
        <v>0</v>
      </c>
      <c r="AE70" s="121">
        <f>IF(OR(AND($E70=$A$6,$D$9=AE$15),AND($E70=$A$10,$D$11=AE$15),AND($E70=$A$3,$D$5=AE$15)),$D70-SUM($R70:AD70),IF($E70=$A$10,ROUND(_xlfn.XLOOKUP(AE$15,$D$10:$D$11,$C$10:$C$11,0,0)*$D70,2),IF($E70=$A$3,ROUND(_xlfn.XLOOKUP(AE$15,$D$3:$D$5,$C$3:$C$5,0,0)*$D70,2),IF($E70=$A$6,ROUND(_xlfn.XLOOKUP(AE$15,$D$6:$D$9,$C$6:$C$9,0,0)*$D70,2),""))))</f>
        <v>0</v>
      </c>
      <c r="AF70" s="122">
        <f>IF(OR(AND($E70=$A$6,$D$9=AF$15),AND($E70=$A$10,$D$11=AF$15),AND($E70=$A$3,$D$5=AF$15)),$D70-SUM($R70:AE70),IF($E70=$A$10,ROUND(_xlfn.XLOOKUP(AF$15,$D$10:$D$11,$C$10:$C$11,0,0)*$D70,2),IF($E70=$A$3,ROUND(_xlfn.XLOOKUP(AF$15,$D$3:$D$5,$C$3:$C$5,0,0)*$D70,2),IF($E70=$A$6,ROUND(_xlfn.XLOOKUP(AF$15,$D$6:$D$9,$C$6:$C$9,0,0)*$D70,2),""))))</f>
        <v>0.2</v>
      </c>
      <c r="AG70" s="91"/>
      <c r="AH70" s="92"/>
      <c r="AI70" s="92"/>
      <c r="AJ70" s="92"/>
      <c r="AK70" s="93"/>
      <c r="AL70" s="120">
        <f>IF(OR(AND($E70=$A$6,$D$9=AL$15),AND($E70=$A$10,$D$11=AL$15),AND($E70=$A$3,$D$5=AL$15)),$D70-SUM($R70:AK70),IF($E70=$A$10,ROUND(_xlfn.XLOOKUP(AL$15,$D$10:$D$11,$C$10:$C$11,0,0)*$D70,2),IF($E70=$A$3,ROUND(_xlfn.XLOOKUP(AL$15,$D$3:$D$5,$C$3:$C$5,0,0)*$D70,2),IF($E70=$A$6,ROUND(_xlfn.XLOOKUP(AL$15,$D$6:$D$9,$C$6:$C$9,0,0)*$D70,2),""))))</f>
        <v>0</v>
      </c>
      <c r="AM70" s="121">
        <f>IF(OR(AND($E70=$A$6,$D$9=AM$15),AND($E70=$A$10,$D$11=AM$15),AND($E70=$A$3,$D$5=AM$15)),$D70-SUM($R70:AL70),IF($E70=$A$10,ROUND(_xlfn.XLOOKUP(AM$15,$D$10:$D$11,$C$10:$C$11,0,0)*$D70,2),IF($E70=$A$3,ROUND(_xlfn.XLOOKUP(AM$15,$D$3:$D$5,$C$3:$C$5,0,0)*$D70,2),IF($E70=$A$6,ROUND(_xlfn.XLOOKUP(AM$15,$D$6:$D$9,$C$6:$C$9,0,0)*$D70,2),""))))</f>
        <v>0</v>
      </c>
      <c r="AN70" s="122">
        <f>IF(OR(AND($E70=$A$6,$D$9=AN$15),AND($E70=$A$10,$D$11=AN$15),AND($E70=$A$3,$D$5=AN$15)),$D70-SUM($R70:AM70),IF($E70=$A$10,ROUND(_xlfn.XLOOKUP(AN$15,$D$10:$D$11,$C$10:$C$11,0,0)*$D70,2),IF($E70=$A$3,ROUND(_xlfn.XLOOKUP(AN$15,$D$3:$D$5,$C$3:$C$5,0,0)*$D70,2),IF($E70=$A$6,ROUND(_xlfn.XLOOKUP(AN$15,$D$6:$D$9,$C$6:$C$9,0,0)*$D70,2),""))))</f>
        <v>0.19999999999999996</v>
      </c>
      <c r="AO70" s="91"/>
      <c r="AP70" s="92"/>
      <c r="AQ70" s="93"/>
      <c r="AR70" s="92"/>
      <c r="AS70" s="91"/>
      <c r="AT70" s="93"/>
      <c r="AU70" s="130">
        <f>IF(OR(AND($E70=$A$6,$D$9=AU$15),AND($E70=$A$10,$D$11=AU$15),AND($E70=$A$3,$D$5=AU$15)),$D70-SUM($R70:AT70),IF($E70=$A$10,ROUND(_xlfn.XLOOKUP(AU$15,$D$10:$D$11,$C$10:$C$11,0,0)*$D70,2),IF($E70=$A$3,ROUND(_xlfn.XLOOKUP(AU$15,$D$3:$D$5,$C$3:$C$5,0,0)*$D70,2),IF($E70=$A$6,ROUND(_xlfn.XLOOKUP(AU$15,$D$6:$D$9,$C$6:$C$9,0,0)*$D70,2),""))))</f>
        <v>0</v>
      </c>
      <c r="AV70" s="3" t="str">
        <f>IF(SUM(R70:AU70)=D70,"","CORRIGIR")</f>
        <v/>
      </c>
    </row>
    <row r="71" spans="1:48" ht="28.8" outlineLevel="1" x14ac:dyDescent="0.3">
      <c r="A71" s="62" t="s">
        <v>234</v>
      </c>
      <c r="B71" s="63" t="s">
        <v>23</v>
      </c>
      <c r="C71" s="68">
        <f t="shared" si="3"/>
        <v>9.5238095238095247E-3</v>
      </c>
      <c r="D71" s="112">
        <v>1</v>
      </c>
      <c r="E71" s="76" t="s">
        <v>120</v>
      </c>
      <c r="F71" s="66" t="s">
        <v>191</v>
      </c>
      <c r="G71" s="66" t="s">
        <v>191</v>
      </c>
      <c r="H71" s="66" t="s">
        <v>191</v>
      </c>
      <c r="I71" s="66">
        <v>1</v>
      </c>
      <c r="J71" s="66"/>
      <c r="K71" s="66"/>
      <c r="L71" s="66"/>
      <c r="M71" s="66"/>
      <c r="N71" s="66"/>
      <c r="O71" s="66"/>
      <c r="P71" s="66"/>
      <c r="Q71" s="66"/>
      <c r="R71" s="132">
        <f>IF(F71=1,ROUND(_xlfn.XLOOKUP($E71,$A$2:$A$11,$C$2:$C$11,0,0)*F71*$D71,2),0)</f>
        <v>0</v>
      </c>
      <c r="S71" s="121">
        <f>IF(G71=1,ROUND(_xlfn.XLOOKUP($E71,$A$2:$A$11,$C$2:$C$11,0,0)*G71*$D71,2),0)</f>
        <v>0</v>
      </c>
      <c r="T71" s="121">
        <f>IF(H71=1,ROUND(_xlfn.XLOOKUP($E71,$A$2:$A$11,$C$2:$C$11,0,0)*H71*$D71,2),0)</f>
        <v>0</v>
      </c>
      <c r="U71" s="121">
        <f>IF(I71=1,ROUND(_xlfn.XLOOKUP($E71,$A$2:$A$11,$C$2:$C$11,0,0)*I71*$D71,2),0)</f>
        <v>0.6</v>
      </c>
      <c r="V71" s="121">
        <f>IF(J71=1,ROUND(_xlfn.XLOOKUP($E71,$A$2:$A$11,$C$2:$C$11,0,0)*J71*$D71,2),0)</f>
        <v>0</v>
      </c>
      <c r="W71" s="121">
        <f>IF(K71=1,ROUND(_xlfn.XLOOKUP($E71,$A$2:$A$11,$C$2:$C$11,0,0)*K71*$D71,2),0)</f>
        <v>0</v>
      </c>
      <c r="X71" s="121">
        <f>IF(L71=1,ROUND(_xlfn.XLOOKUP($E71,$A$2:$A$11,$C$2:$C$11,0,0)*L71*$D71,2),0)</f>
        <v>0</v>
      </c>
      <c r="Y71" s="121">
        <f>IF(M71=1,ROUND(_xlfn.XLOOKUP($E71,$A$2:$A$11,$C$2:$C$11,0,0)*M71*$D71,2),0)</f>
        <v>0</v>
      </c>
      <c r="Z71" s="121">
        <f>IF(N71=1,ROUND(_xlfn.XLOOKUP($E71,$A$2:$A$11,$C$2:$C$11,0,0)*N71*$D71,2),0)</f>
        <v>0</v>
      </c>
      <c r="AA71" s="121">
        <f>IF(O71=1,ROUND(_xlfn.XLOOKUP($E71,$A$2:$A$11,$C$2:$C$11,0,0)*O71*$D71,2),0)</f>
        <v>0</v>
      </c>
      <c r="AB71" s="121">
        <f>IF(P71=1,ROUND(_xlfn.XLOOKUP($E71,$A$2:$A$11,$C$2:$C$11,0,0)*P71*$D71,2),0)</f>
        <v>0</v>
      </c>
      <c r="AC71" s="121">
        <f>IF(Q71=1,ROUND(_xlfn.XLOOKUP($E71,$A$2:$A$11,$C$2:$C$11,0,0)*Q71*$D71,2),0)</f>
        <v>0</v>
      </c>
      <c r="AD71" s="120">
        <f>IF(OR(AND($E71=$A$6,$D$9=AD$15),AND($E71=$A$10,$D$11=AD$15),AND($E71=$A$3,$D$5=AD$15)),$D71-SUM($R71:AC71),IF($E71=$A$10,ROUND(_xlfn.XLOOKUP(AD$15,$D$10:$D$11,$C$10:$C$11,0,0)*$D71,2),IF($E71=$A$3,ROUND(_xlfn.XLOOKUP(AD$15,$D$3:$D$5,$C$3:$C$5,0,0)*$D71,2),IF($E71=$A$6,ROUND(_xlfn.XLOOKUP(AD$15,$D$6:$D$9,$C$6:$C$9,0,0)*$D71,2),""))))</f>
        <v>0</v>
      </c>
      <c r="AE71" s="121">
        <f>IF(OR(AND($E71=$A$6,$D$9=AE$15),AND($E71=$A$10,$D$11=AE$15),AND($E71=$A$3,$D$5=AE$15)),$D71-SUM($R71:AD71),IF($E71=$A$10,ROUND(_xlfn.XLOOKUP(AE$15,$D$10:$D$11,$C$10:$C$11,0,0)*$D71,2),IF($E71=$A$3,ROUND(_xlfn.XLOOKUP(AE$15,$D$3:$D$5,$C$3:$C$5,0,0)*$D71,2),IF($E71=$A$6,ROUND(_xlfn.XLOOKUP(AE$15,$D$6:$D$9,$C$6:$C$9,0,0)*$D71,2),""))))</f>
        <v>0</v>
      </c>
      <c r="AF71" s="122">
        <f>IF(OR(AND($E71=$A$6,$D$9=AF$15),AND($E71=$A$10,$D$11=AF$15),AND($E71=$A$3,$D$5=AF$15)),$D71-SUM($R71:AE71),IF($E71=$A$10,ROUND(_xlfn.XLOOKUP(AF$15,$D$10:$D$11,$C$10:$C$11,0,0)*$D71,2),IF($E71=$A$3,ROUND(_xlfn.XLOOKUP(AF$15,$D$3:$D$5,$C$3:$C$5,0,0)*$D71,2),IF($E71=$A$6,ROUND(_xlfn.XLOOKUP(AF$15,$D$6:$D$9,$C$6:$C$9,0,0)*$D71,2),""))))</f>
        <v>0.2</v>
      </c>
      <c r="AG71" s="91"/>
      <c r="AH71" s="92"/>
      <c r="AI71" s="92"/>
      <c r="AJ71" s="92"/>
      <c r="AK71" s="93"/>
      <c r="AL71" s="120">
        <f>IF(OR(AND($E71=$A$6,$D$9=AL$15),AND($E71=$A$10,$D$11=AL$15),AND($E71=$A$3,$D$5=AL$15)),$D71-SUM($R71:AK71),IF($E71=$A$10,ROUND(_xlfn.XLOOKUP(AL$15,$D$10:$D$11,$C$10:$C$11,0,0)*$D71,2),IF($E71=$A$3,ROUND(_xlfn.XLOOKUP(AL$15,$D$3:$D$5,$C$3:$C$5,0,0)*$D71,2),IF($E71=$A$6,ROUND(_xlfn.XLOOKUP(AL$15,$D$6:$D$9,$C$6:$C$9,0,0)*$D71,2),""))))</f>
        <v>0</v>
      </c>
      <c r="AM71" s="121">
        <f>IF(OR(AND($E71=$A$6,$D$9=AM$15),AND($E71=$A$10,$D$11=AM$15),AND($E71=$A$3,$D$5=AM$15)),$D71-SUM($R71:AL71),IF($E71=$A$10,ROUND(_xlfn.XLOOKUP(AM$15,$D$10:$D$11,$C$10:$C$11,0,0)*$D71,2),IF($E71=$A$3,ROUND(_xlfn.XLOOKUP(AM$15,$D$3:$D$5,$C$3:$C$5,0,0)*$D71,2),IF($E71=$A$6,ROUND(_xlfn.XLOOKUP(AM$15,$D$6:$D$9,$C$6:$C$9,0,0)*$D71,2),""))))</f>
        <v>0</v>
      </c>
      <c r="AN71" s="122">
        <f>IF(OR(AND($E71=$A$6,$D$9=AN$15),AND($E71=$A$10,$D$11=AN$15),AND($E71=$A$3,$D$5=AN$15)),$D71-SUM($R71:AM71),IF($E71=$A$10,ROUND(_xlfn.XLOOKUP(AN$15,$D$10:$D$11,$C$10:$C$11,0,0)*$D71,2),IF($E71=$A$3,ROUND(_xlfn.XLOOKUP(AN$15,$D$3:$D$5,$C$3:$C$5,0,0)*$D71,2),IF($E71=$A$6,ROUND(_xlfn.XLOOKUP(AN$15,$D$6:$D$9,$C$6:$C$9,0,0)*$D71,2),""))))</f>
        <v>0.19999999999999996</v>
      </c>
      <c r="AO71" s="91"/>
      <c r="AP71" s="92"/>
      <c r="AQ71" s="93"/>
      <c r="AR71" s="92"/>
      <c r="AS71" s="91"/>
      <c r="AT71" s="93"/>
      <c r="AU71" s="130">
        <f>IF(OR(AND($E71=$A$6,$D$9=AU$15),AND($E71=$A$10,$D$11=AU$15),AND($E71=$A$3,$D$5=AU$15)),$D71-SUM($R71:AT71),IF($E71=$A$10,ROUND(_xlfn.XLOOKUP(AU$15,$D$10:$D$11,$C$10:$C$11,0,0)*$D71,2),IF($E71=$A$3,ROUND(_xlfn.XLOOKUP(AU$15,$D$3:$D$5,$C$3:$C$5,0,0)*$D71,2),IF($E71=$A$6,ROUND(_xlfn.XLOOKUP(AU$15,$D$6:$D$9,$C$6:$C$9,0,0)*$D71,2),""))))</f>
        <v>0</v>
      </c>
      <c r="AV71" s="3" t="str">
        <f>IF(SUM(R71:AU71)=D71,"","CORRIGIR")</f>
        <v/>
      </c>
    </row>
    <row r="72" spans="1:48" ht="14.4" x14ac:dyDescent="0.3">
      <c r="A72" s="52" t="s">
        <v>174</v>
      </c>
      <c r="B72" s="53" t="s">
        <v>70</v>
      </c>
      <c r="C72" s="54">
        <f t="shared" si="3"/>
        <v>9.5238095238095247E-3</v>
      </c>
      <c r="D72" s="115">
        <f>SUBTOTAL(9,D73)</f>
        <v>1</v>
      </c>
      <c r="E72" s="55"/>
      <c r="F72" s="56"/>
      <c r="G72" s="57"/>
      <c r="H72" s="56"/>
      <c r="I72" s="57"/>
      <c r="J72" s="56"/>
      <c r="K72" s="57"/>
      <c r="L72" s="56"/>
      <c r="M72" s="57"/>
      <c r="N72" s="56"/>
      <c r="O72" s="57"/>
      <c r="P72" s="56"/>
      <c r="Q72" s="58"/>
      <c r="R72" s="100"/>
      <c r="S72" s="101"/>
      <c r="T72" s="100"/>
      <c r="U72" s="101"/>
      <c r="V72" s="100"/>
      <c r="W72" s="101"/>
      <c r="X72" s="100"/>
      <c r="Y72" s="101"/>
      <c r="Z72" s="100"/>
      <c r="AA72" s="101"/>
      <c r="AB72" s="100"/>
      <c r="AC72" s="101"/>
      <c r="AD72" s="100"/>
      <c r="AE72" s="101"/>
      <c r="AF72" s="100"/>
      <c r="AG72" s="101"/>
      <c r="AH72" s="100"/>
      <c r="AI72" s="101"/>
      <c r="AJ72" s="100"/>
      <c r="AK72" s="101"/>
      <c r="AL72" s="100"/>
      <c r="AM72" s="101"/>
      <c r="AN72" s="100"/>
      <c r="AO72" s="101"/>
      <c r="AP72" s="100"/>
      <c r="AQ72" s="101"/>
      <c r="AR72" s="100"/>
      <c r="AS72" s="101"/>
      <c r="AT72" s="100"/>
      <c r="AU72" s="102"/>
    </row>
    <row r="73" spans="1:48" ht="14.4" outlineLevel="1" x14ac:dyDescent="0.3">
      <c r="A73" s="62" t="s">
        <v>235</v>
      </c>
      <c r="B73" s="63" t="s">
        <v>71</v>
      </c>
      <c r="C73" s="68">
        <f t="shared" si="3"/>
        <v>9.5238095238095247E-3</v>
      </c>
      <c r="D73" s="112">
        <v>1</v>
      </c>
      <c r="E73" s="76" t="s">
        <v>120</v>
      </c>
      <c r="F73" s="66" t="s">
        <v>191</v>
      </c>
      <c r="G73" s="66" t="s">
        <v>191</v>
      </c>
      <c r="H73" s="66" t="s">
        <v>191</v>
      </c>
      <c r="I73" s="66">
        <v>1</v>
      </c>
      <c r="J73" s="66"/>
      <c r="K73" s="66"/>
      <c r="L73" s="66"/>
      <c r="M73" s="66"/>
      <c r="N73" s="66"/>
      <c r="O73" s="66"/>
      <c r="P73" s="66"/>
      <c r="Q73" s="66"/>
      <c r="R73" s="132">
        <f>IF(F73=1,ROUND(_xlfn.XLOOKUP($E73,$A$2:$A$11,$C$2:$C$11,0,0)*F73*$D73,2),0)</f>
        <v>0</v>
      </c>
      <c r="S73" s="121">
        <f>IF(G73=1,ROUND(_xlfn.XLOOKUP($E73,$A$2:$A$11,$C$2:$C$11,0,0)*G73*$D73,2),0)</f>
        <v>0</v>
      </c>
      <c r="T73" s="121">
        <f>IF(H73=1,ROUND(_xlfn.XLOOKUP($E73,$A$2:$A$11,$C$2:$C$11,0,0)*H73*$D73,2),0)</f>
        <v>0</v>
      </c>
      <c r="U73" s="121">
        <f>IF(I73=1,ROUND(_xlfn.XLOOKUP($E73,$A$2:$A$11,$C$2:$C$11,0,0)*I73*$D73,2),0)</f>
        <v>0.6</v>
      </c>
      <c r="V73" s="121">
        <f>IF(J73=1,ROUND(_xlfn.XLOOKUP($E73,$A$2:$A$11,$C$2:$C$11,0,0)*J73*$D73,2),0)</f>
        <v>0</v>
      </c>
      <c r="W73" s="121">
        <f>IF(K73=1,ROUND(_xlfn.XLOOKUP($E73,$A$2:$A$11,$C$2:$C$11,0,0)*K73*$D73,2),0)</f>
        <v>0</v>
      </c>
      <c r="X73" s="121">
        <f>IF(L73=1,ROUND(_xlfn.XLOOKUP($E73,$A$2:$A$11,$C$2:$C$11,0,0)*L73*$D73,2),0)</f>
        <v>0</v>
      </c>
      <c r="Y73" s="121">
        <f>IF(M73=1,ROUND(_xlfn.XLOOKUP($E73,$A$2:$A$11,$C$2:$C$11,0,0)*M73*$D73,2),0)</f>
        <v>0</v>
      </c>
      <c r="Z73" s="121">
        <f>IF(N73=1,ROUND(_xlfn.XLOOKUP($E73,$A$2:$A$11,$C$2:$C$11,0,0)*N73*$D73,2),0)</f>
        <v>0</v>
      </c>
      <c r="AA73" s="121">
        <f>IF(O73=1,ROUND(_xlfn.XLOOKUP($E73,$A$2:$A$11,$C$2:$C$11,0,0)*O73*$D73,2),0)</f>
        <v>0</v>
      </c>
      <c r="AB73" s="121">
        <f>IF(P73=1,ROUND(_xlfn.XLOOKUP($E73,$A$2:$A$11,$C$2:$C$11,0,0)*P73*$D73,2),0)</f>
        <v>0</v>
      </c>
      <c r="AC73" s="121">
        <f>IF(Q73=1,ROUND(_xlfn.XLOOKUP($E73,$A$2:$A$11,$C$2:$C$11,0,0)*Q73*$D73,2),0)</f>
        <v>0</v>
      </c>
      <c r="AD73" s="120">
        <f>IF(OR(AND($E73=$A$6,$D$9=AD$15),AND($E73=$A$10,$D$11=AD$15),AND($E73=$A$3,$D$5=AD$15)),$D73-SUM($R73:AC73),IF($E73=$A$10,ROUND(_xlfn.XLOOKUP(AD$15,$D$10:$D$11,$C$10:$C$11,0,0)*$D73,2),IF($E73=$A$3,ROUND(_xlfn.XLOOKUP(AD$15,$D$3:$D$5,$C$3:$C$5,0,0)*$D73,2),IF($E73=$A$6,ROUND(_xlfn.XLOOKUP(AD$15,$D$6:$D$9,$C$6:$C$9,0,0)*$D73,2),""))))</f>
        <v>0</v>
      </c>
      <c r="AE73" s="121">
        <f>IF(OR(AND($E73=$A$6,$D$9=AE$15),AND($E73=$A$10,$D$11=AE$15),AND($E73=$A$3,$D$5=AE$15)),$D73-SUM($R73:AD73),IF($E73=$A$10,ROUND(_xlfn.XLOOKUP(AE$15,$D$10:$D$11,$C$10:$C$11,0,0)*$D73,2),IF($E73=$A$3,ROUND(_xlfn.XLOOKUP(AE$15,$D$3:$D$5,$C$3:$C$5,0,0)*$D73,2),IF($E73=$A$6,ROUND(_xlfn.XLOOKUP(AE$15,$D$6:$D$9,$C$6:$C$9,0,0)*$D73,2),""))))</f>
        <v>0</v>
      </c>
      <c r="AF73" s="122">
        <f>IF(OR(AND($E73=$A$6,$D$9=AF$15),AND($E73=$A$10,$D$11=AF$15),AND($E73=$A$3,$D$5=AF$15)),$D73-SUM($R73:AE73),IF($E73=$A$10,ROUND(_xlfn.XLOOKUP(AF$15,$D$10:$D$11,$C$10:$C$11,0,0)*$D73,2),IF($E73=$A$3,ROUND(_xlfn.XLOOKUP(AF$15,$D$3:$D$5,$C$3:$C$5,0,0)*$D73,2),IF($E73=$A$6,ROUND(_xlfn.XLOOKUP(AF$15,$D$6:$D$9,$C$6:$C$9,0,0)*$D73,2),""))))</f>
        <v>0.2</v>
      </c>
      <c r="AG73" s="91"/>
      <c r="AH73" s="92"/>
      <c r="AI73" s="92"/>
      <c r="AJ73" s="92"/>
      <c r="AK73" s="93"/>
      <c r="AL73" s="120">
        <f>IF(OR(AND($E73=$A$6,$D$9=AL$15),AND($E73=$A$10,$D$11=AL$15),AND($E73=$A$3,$D$5=AL$15)),$D73-SUM($R73:AK73),IF($E73=$A$10,ROUND(_xlfn.XLOOKUP(AL$15,$D$10:$D$11,$C$10:$C$11,0,0)*$D73,2),IF($E73=$A$3,ROUND(_xlfn.XLOOKUP(AL$15,$D$3:$D$5,$C$3:$C$5,0,0)*$D73,2),IF($E73=$A$6,ROUND(_xlfn.XLOOKUP(AL$15,$D$6:$D$9,$C$6:$C$9,0,0)*$D73,2),""))))</f>
        <v>0</v>
      </c>
      <c r="AM73" s="121">
        <f>IF(OR(AND($E73=$A$6,$D$9=AM$15),AND($E73=$A$10,$D$11=AM$15),AND($E73=$A$3,$D$5=AM$15)),$D73-SUM($R73:AL73),IF($E73=$A$10,ROUND(_xlfn.XLOOKUP(AM$15,$D$10:$D$11,$C$10:$C$11,0,0)*$D73,2),IF($E73=$A$3,ROUND(_xlfn.XLOOKUP(AM$15,$D$3:$D$5,$C$3:$C$5,0,0)*$D73,2),IF($E73=$A$6,ROUND(_xlfn.XLOOKUP(AM$15,$D$6:$D$9,$C$6:$C$9,0,0)*$D73,2),""))))</f>
        <v>0</v>
      </c>
      <c r="AN73" s="122">
        <f>IF(OR(AND($E73=$A$6,$D$9=AN$15),AND($E73=$A$10,$D$11=AN$15),AND($E73=$A$3,$D$5=AN$15)),$D73-SUM($R73:AM73),IF($E73=$A$10,ROUND(_xlfn.XLOOKUP(AN$15,$D$10:$D$11,$C$10:$C$11,0,0)*$D73,2),IF($E73=$A$3,ROUND(_xlfn.XLOOKUP(AN$15,$D$3:$D$5,$C$3:$C$5,0,0)*$D73,2),IF($E73=$A$6,ROUND(_xlfn.XLOOKUP(AN$15,$D$6:$D$9,$C$6:$C$9,0,0)*$D73,2),""))))</f>
        <v>0.19999999999999996</v>
      </c>
      <c r="AO73" s="91"/>
      <c r="AP73" s="92"/>
      <c r="AQ73" s="93"/>
      <c r="AR73" s="92"/>
      <c r="AS73" s="91"/>
      <c r="AT73" s="93"/>
      <c r="AU73" s="130">
        <f>IF(OR(AND($E73=$A$6,$D$9=AU$15),AND($E73=$A$10,$D$11=AU$15),AND($E73=$A$3,$D$5=AU$15)),$D73-SUM($R73:AT73),IF($E73=$A$10,ROUND(_xlfn.XLOOKUP(AU$15,$D$10:$D$11,$C$10:$C$11,0,0)*$D73,2),IF($E73=$A$3,ROUND(_xlfn.XLOOKUP(AU$15,$D$3:$D$5,$C$3:$C$5,0,0)*$D73,2),IF($E73=$A$6,ROUND(_xlfn.XLOOKUP(AU$15,$D$6:$D$9,$C$6:$C$9,0,0)*$D73,2),""))))</f>
        <v>0</v>
      </c>
      <c r="AV73" s="3" t="str">
        <f>IF(SUM(R73:AU73)=D73,"","CORRIGIR")</f>
        <v/>
      </c>
    </row>
    <row r="74" spans="1:48" ht="14.4" x14ac:dyDescent="0.3">
      <c r="A74" s="52" t="s">
        <v>188</v>
      </c>
      <c r="B74" s="53" t="s">
        <v>72</v>
      </c>
      <c r="C74" s="54">
        <f t="shared" si="3"/>
        <v>9.5238095238095247E-3</v>
      </c>
      <c r="D74" s="115">
        <f>SUBTOTAL(9,D75)</f>
        <v>1</v>
      </c>
      <c r="E74" s="55"/>
      <c r="F74" s="56"/>
      <c r="G74" s="57"/>
      <c r="H74" s="56"/>
      <c r="I74" s="57"/>
      <c r="J74" s="56"/>
      <c r="K74" s="57"/>
      <c r="L74" s="56"/>
      <c r="M74" s="57"/>
      <c r="N74" s="56"/>
      <c r="O74" s="57"/>
      <c r="P74" s="56"/>
      <c r="Q74" s="58"/>
      <c r="R74" s="100"/>
      <c r="S74" s="101"/>
      <c r="T74" s="100"/>
      <c r="U74" s="101"/>
      <c r="V74" s="100"/>
      <c r="W74" s="101"/>
      <c r="X74" s="100"/>
      <c r="Y74" s="101"/>
      <c r="Z74" s="100"/>
      <c r="AA74" s="101"/>
      <c r="AB74" s="100"/>
      <c r="AC74" s="101"/>
      <c r="AD74" s="100"/>
      <c r="AE74" s="101"/>
      <c r="AF74" s="100"/>
      <c r="AG74" s="101"/>
      <c r="AH74" s="100"/>
      <c r="AI74" s="101"/>
      <c r="AJ74" s="100"/>
      <c r="AK74" s="101"/>
      <c r="AL74" s="100"/>
      <c r="AM74" s="101"/>
      <c r="AN74" s="100"/>
      <c r="AO74" s="101"/>
      <c r="AP74" s="100"/>
      <c r="AQ74" s="101"/>
      <c r="AR74" s="100"/>
      <c r="AS74" s="101"/>
      <c r="AT74" s="100"/>
      <c r="AU74" s="102"/>
    </row>
    <row r="75" spans="1:48" ht="14.4" outlineLevel="1" x14ac:dyDescent="0.3">
      <c r="A75" s="62" t="s">
        <v>236</v>
      </c>
      <c r="B75" s="63" t="s">
        <v>73</v>
      </c>
      <c r="C75" s="68">
        <f t="shared" si="3"/>
        <v>9.5238095238095247E-3</v>
      </c>
      <c r="D75" s="112">
        <v>1</v>
      </c>
      <c r="E75" s="76" t="s">
        <v>120</v>
      </c>
      <c r="F75" s="66" t="s">
        <v>191</v>
      </c>
      <c r="G75" s="66" t="s">
        <v>191</v>
      </c>
      <c r="H75" s="66" t="s">
        <v>191</v>
      </c>
      <c r="I75" s="66">
        <v>1</v>
      </c>
      <c r="J75" s="66"/>
      <c r="K75" s="66"/>
      <c r="L75" s="66"/>
      <c r="M75" s="66"/>
      <c r="N75" s="66"/>
      <c r="O75" s="66"/>
      <c r="P75" s="66"/>
      <c r="Q75" s="66"/>
      <c r="R75" s="132">
        <f>IF(F75=1,ROUND(_xlfn.XLOOKUP($E75,$A$2:$A$11,$C$2:$C$11,0,0)*F75*$D75,2),0)</f>
        <v>0</v>
      </c>
      <c r="S75" s="121">
        <f>IF(G75=1,ROUND(_xlfn.XLOOKUP($E75,$A$2:$A$11,$C$2:$C$11,0,0)*G75*$D75,2),0)</f>
        <v>0</v>
      </c>
      <c r="T75" s="121">
        <f>IF(H75=1,ROUND(_xlfn.XLOOKUP($E75,$A$2:$A$11,$C$2:$C$11,0,0)*H75*$D75,2),0)</f>
        <v>0</v>
      </c>
      <c r="U75" s="121">
        <f>IF(I75=1,ROUND(_xlfn.XLOOKUP($E75,$A$2:$A$11,$C$2:$C$11,0,0)*I75*$D75,2),0)</f>
        <v>0.6</v>
      </c>
      <c r="V75" s="121">
        <f>IF(J75=1,ROUND(_xlfn.XLOOKUP($E75,$A$2:$A$11,$C$2:$C$11,0,0)*J75*$D75,2),0)</f>
        <v>0</v>
      </c>
      <c r="W75" s="121">
        <f>IF(K75=1,ROUND(_xlfn.XLOOKUP($E75,$A$2:$A$11,$C$2:$C$11,0,0)*K75*$D75,2),0)</f>
        <v>0</v>
      </c>
      <c r="X75" s="121">
        <f>IF(L75=1,ROUND(_xlfn.XLOOKUP($E75,$A$2:$A$11,$C$2:$C$11,0,0)*L75*$D75,2),0)</f>
        <v>0</v>
      </c>
      <c r="Y75" s="121">
        <f>IF(M75=1,ROUND(_xlfn.XLOOKUP($E75,$A$2:$A$11,$C$2:$C$11,0,0)*M75*$D75,2),0)</f>
        <v>0</v>
      </c>
      <c r="Z75" s="121">
        <f>IF(N75=1,ROUND(_xlfn.XLOOKUP($E75,$A$2:$A$11,$C$2:$C$11,0,0)*N75*$D75,2),0)</f>
        <v>0</v>
      </c>
      <c r="AA75" s="121">
        <f>IF(O75=1,ROUND(_xlfn.XLOOKUP($E75,$A$2:$A$11,$C$2:$C$11,0,0)*O75*$D75,2),0)</f>
        <v>0</v>
      </c>
      <c r="AB75" s="121">
        <f>IF(P75=1,ROUND(_xlfn.XLOOKUP($E75,$A$2:$A$11,$C$2:$C$11,0,0)*P75*$D75,2),0)</f>
        <v>0</v>
      </c>
      <c r="AC75" s="121">
        <f>IF(Q75=1,ROUND(_xlfn.XLOOKUP($E75,$A$2:$A$11,$C$2:$C$11,0,0)*Q75*$D75,2),0)</f>
        <v>0</v>
      </c>
      <c r="AD75" s="120">
        <f>IF(OR(AND($E75=$A$6,$D$9=AD$15),AND($E75=$A$10,$D$11=AD$15),AND($E75=$A$3,$D$5=AD$15)),$D75-SUM($R75:AC75),IF($E75=$A$10,ROUND(_xlfn.XLOOKUP(AD$15,$D$10:$D$11,$C$10:$C$11,0,0)*$D75,2),IF($E75=$A$3,ROUND(_xlfn.XLOOKUP(AD$15,$D$3:$D$5,$C$3:$C$5,0,0)*$D75,2),IF($E75=$A$6,ROUND(_xlfn.XLOOKUP(AD$15,$D$6:$D$9,$C$6:$C$9,0,0)*$D75,2),""))))</f>
        <v>0</v>
      </c>
      <c r="AE75" s="121">
        <f>IF(OR(AND($E75=$A$6,$D$9=AE$15),AND($E75=$A$10,$D$11=AE$15),AND($E75=$A$3,$D$5=AE$15)),$D75-SUM($R75:AD75),IF($E75=$A$10,ROUND(_xlfn.XLOOKUP(AE$15,$D$10:$D$11,$C$10:$C$11,0,0)*$D75,2),IF($E75=$A$3,ROUND(_xlfn.XLOOKUP(AE$15,$D$3:$D$5,$C$3:$C$5,0,0)*$D75,2),IF($E75=$A$6,ROUND(_xlfn.XLOOKUP(AE$15,$D$6:$D$9,$C$6:$C$9,0,0)*$D75,2),""))))</f>
        <v>0</v>
      </c>
      <c r="AF75" s="122">
        <f>IF(OR(AND($E75=$A$6,$D$9=AF$15),AND($E75=$A$10,$D$11=AF$15),AND($E75=$A$3,$D$5=AF$15)),$D75-SUM($R75:AE75),IF($E75=$A$10,ROUND(_xlfn.XLOOKUP(AF$15,$D$10:$D$11,$C$10:$C$11,0,0)*$D75,2),IF($E75=$A$3,ROUND(_xlfn.XLOOKUP(AF$15,$D$3:$D$5,$C$3:$C$5,0,0)*$D75,2),IF($E75=$A$6,ROUND(_xlfn.XLOOKUP(AF$15,$D$6:$D$9,$C$6:$C$9,0,0)*$D75,2),""))))</f>
        <v>0.2</v>
      </c>
      <c r="AG75" s="91"/>
      <c r="AH75" s="92"/>
      <c r="AI75" s="92"/>
      <c r="AJ75" s="92"/>
      <c r="AK75" s="93"/>
      <c r="AL75" s="120">
        <f>IF(OR(AND($E75=$A$6,$D$9=AL$15),AND($E75=$A$10,$D$11=AL$15),AND($E75=$A$3,$D$5=AL$15)),$D75-SUM($R75:AK75),IF($E75=$A$10,ROUND(_xlfn.XLOOKUP(AL$15,$D$10:$D$11,$C$10:$C$11,0,0)*$D75,2),IF($E75=$A$3,ROUND(_xlfn.XLOOKUP(AL$15,$D$3:$D$5,$C$3:$C$5,0,0)*$D75,2),IF($E75=$A$6,ROUND(_xlfn.XLOOKUP(AL$15,$D$6:$D$9,$C$6:$C$9,0,0)*$D75,2),""))))</f>
        <v>0</v>
      </c>
      <c r="AM75" s="121">
        <f>IF(OR(AND($E75=$A$6,$D$9=AM$15),AND($E75=$A$10,$D$11=AM$15),AND($E75=$A$3,$D$5=AM$15)),$D75-SUM($R75:AL75),IF($E75=$A$10,ROUND(_xlfn.XLOOKUP(AM$15,$D$10:$D$11,$C$10:$C$11,0,0)*$D75,2),IF($E75=$A$3,ROUND(_xlfn.XLOOKUP(AM$15,$D$3:$D$5,$C$3:$C$5,0,0)*$D75,2),IF($E75=$A$6,ROUND(_xlfn.XLOOKUP(AM$15,$D$6:$D$9,$C$6:$C$9,0,0)*$D75,2),""))))</f>
        <v>0</v>
      </c>
      <c r="AN75" s="122">
        <f>IF(OR(AND($E75=$A$6,$D$9=AN$15),AND($E75=$A$10,$D$11=AN$15),AND($E75=$A$3,$D$5=AN$15)),$D75-SUM($R75:AM75),IF($E75=$A$10,ROUND(_xlfn.XLOOKUP(AN$15,$D$10:$D$11,$C$10:$C$11,0,0)*$D75,2),IF($E75=$A$3,ROUND(_xlfn.XLOOKUP(AN$15,$D$3:$D$5,$C$3:$C$5,0,0)*$D75,2),IF($E75=$A$6,ROUND(_xlfn.XLOOKUP(AN$15,$D$6:$D$9,$C$6:$C$9,0,0)*$D75,2),""))))</f>
        <v>0.19999999999999996</v>
      </c>
      <c r="AO75" s="91"/>
      <c r="AP75" s="92"/>
      <c r="AQ75" s="93"/>
      <c r="AR75" s="92"/>
      <c r="AS75" s="91"/>
      <c r="AT75" s="93"/>
      <c r="AU75" s="130">
        <f>IF(OR(AND($E75=$A$6,$D$9=AU$15),AND($E75=$A$10,$D$11=AU$15),AND($E75=$A$3,$D$5=AU$15)),$D75-SUM($R75:AT75),IF($E75=$A$10,ROUND(_xlfn.XLOOKUP(AU$15,$D$10:$D$11,$C$10:$C$11,0,0)*$D75,2),IF($E75=$A$3,ROUND(_xlfn.XLOOKUP(AU$15,$D$3:$D$5,$C$3:$C$5,0,0)*$D75,2),IF($E75=$A$6,ROUND(_xlfn.XLOOKUP(AU$15,$D$6:$D$9,$C$6:$C$9,0,0)*$D75,2),""))))</f>
        <v>0</v>
      </c>
      <c r="AV75" s="3" t="str">
        <f>IF(SUM(R75:AU75)=D75,"","CORRIGIR")</f>
        <v/>
      </c>
    </row>
    <row r="76" spans="1:48" ht="14.4" x14ac:dyDescent="0.3">
      <c r="A76" s="52" t="s">
        <v>175</v>
      </c>
      <c r="B76" s="53" t="s">
        <v>18</v>
      </c>
      <c r="C76" s="54">
        <f t="shared" si="3"/>
        <v>1.9047619047619049E-2</v>
      </c>
      <c r="D76" s="115">
        <f>SUBTOTAL(9,D77:D78)</f>
        <v>2</v>
      </c>
      <c r="E76" s="55"/>
      <c r="F76" s="56"/>
      <c r="G76" s="57"/>
      <c r="H76" s="56"/>
      <c r="I76" s="57"/>
      <c r="J76" s="56"/>
      <c r="K76" s="57"/>
      <c r="L76" s="56"/>
      <c r="M76" s="57"/>
      <c r="N76" s="56"/>
      <c r="O76" s="57"/>
      <c r="P76" s="56"/>
      <c r="Q76" s="58"/>
      <c r="R76" s="100"/>
      <c r="S76" s="101"/>
      <c r="T76" s="100"/>
      <c r="U76" s="101"/>
      <c r="V76" s="100"/>
      <c r="W76" s="101"/>
      <c r="X76" s="100"/>
      <c r="Y76" s="101"/>
      <c r="Z76" s="100"/>
      <c r="AA76" s="101"/>
      <c r="AB76" s="100"/>
      <c r="AC76" s="101"/>
      <c r="AD76" s="100"/>
      <c r="AE76" s="101"/>
      <c r="AF76" s="100"/>
      <c r="AG76" s="101"/>
      <c r="AH76" s="100"/>
      <c r="AI76" s="101"/>
      <c r="AJ76" s="100"/>
      <c r="AK76" s="101"/>
      <c r="AL76" s="100"/>
      <c r="AM76" s="101"/>
      <c r="AN76" s="100"/>
      <c r="AO76" s="101"/>
      <c r="AP76" s="100"/>
      <c r="AQ76" s="101"/>
      <c r="AR76" s="100"/>
      <c r="AS76" s="101"/>
      <c r="AT76" s="100"/>
      <c r="AU76" s="102"/>
    </row>
    <row r="77" spans="1:48" ht="61.2" customHeight="1" outlineLevel="1" x14ac:dyDescent="0.3">
      <c r="A77" s="62" t="s">
        <v>237</v>
      </c>
      <c r="B77" s="63" t="s">
        <v>158</v>
      </c>
      <c r="C77" s="68">
        <f t="shared" si="3"/>
        <v>9.5238095238095247E-3</v>
      </c>
      <c r="D77" s="112">
        <v>1</v>
      </c>
      <c r="E77" s="76" t="s">
        <v>120</v>
      </c>
      <c r="F77" s="66" t="s">
        <v>191</v>
      </c>
      <c r="G77" s="66" t="s">
        <v>191</v>
      </c>
      <c r="H77" s="66" t="s">
        <v>191</v>
      </c>
      <c r="I77" s="66">
        <v>1</v>
      </c>
      <c r="J77" s="66"/>
      <c r="K77" s="66"/>
      <c r="L77" s="66"/>
      <c r="M77" s="66"/>
      <c r="N77" s="66"/>
      <c r="O77" s="66"/>
      <c r="P77" s="66"/>
      <c r="Q77" s="66"/>
      <c r="R77" s="132">
        <f>IF(F77=1,ROUND(_xlfn.XLOOKUP($E77,$A$2:$A$11,$C$2:$C$11,0,0)*F77*$D77,2),0)</f>
        <v>0</v>
      </c>
      <c r="S77" s="121">
        <f>IF(G77=1,ROUND(_xlfn.XLOOKUP($E77,$A$2:$A$11,$C$2:$C$11,0,0)*G77*$D77,2),0)</f>
        <v>0</v>
      </c>
      <c r="T77" s="121">
        <f>IF(H77=1,ROUND(_xlfn.XLOOKUP($E77,$A$2:$A$11,$C$2:$C$11,0,0)*H77*$D77,2),0)</f>
        <v>0</v>
      </c>
      <c r="U77" s="121">
        <f>IF(I77=1,ROUND(_xlfn.XLOOKUP($E77,$A$2:$A$11,$C$2:$C$11,0,0)*I77*$D77,2),0)</f>
        <v>0.6</v>
      </c>
      <c r="V77" s="121">
        <f>IF(J77=1,ROUND(_xlfn.XLOOKUP($E77,$A$2:$A$11,$C$2:$C$11,0,0)*J77*$D77,2),0)</f>
        <v>0</v>
      </c>
      <c r="W77" s="121">
        <f>IF(K77=1,ROUND(_xlfn.XLOOKUP($E77,$A$2:$A$11,$C$2:$C$11,0,0)*K77*$D77,2),0)</f>
        <v>0</v>
      </c>
      <c r="X77" s="121">
        <f>IF(L77=1,ROUND(_xlfn.XLOOKUP($E77,$A$2:$A$11,$C$2:$C$11,0,0)*L77*$D77,2),0)</f>
        <v>0</v>
      </c>
      <c r="Y77" s="121">
        <f>IF(M77=1,ROUND(_xlfn.XLOOKUP($E77,$A$2:$A$11,$C$2:$C$11,0,0)*M77*$D77,2),0)</f>
        <v>0</v>
      </c>
      <c r="Z77" s="121">
        <f>IF(N77=1,ROUND(_xlfn.XLOOKUP($E77,$A$2:$A$11,$C$2:$C$11,0,0)*N77*$D77,2),0)</f>
        <v>0</v>
      </c>
      <c r="AA77" s="121">
        <f>IF(O77=1,ROUND(_xlfn.XLOOKUP($E77,$A$2:$A$11,$C$2:$C$11,0,0)*O77*$D77,2),0)</f>
        <v>0</v>
      </c>
      <c r="AB77" s="121">
        <f>IF(P77=1,ROUND(_xlfn.XLOOKUP($E77,$A$2:$A$11,$C$2:$C$11,0,0)*P77*$D77,2),0)</f>
        <v>0</v>
      </c>
      <c r="AC77" s="121">
        <f>IF(Q77=1,ROUND(_xlfn.XLOOKUP($E77,$A$2:$A$11,$C$2:$C$11,0,0)*Q77*$D77,2),0)</f>
        <v>0</v>
      </c>
      <c r="AD77" s="120">
        <f>IF(OR(AND($E77=$A$6,$D$9=AD$15),AND($E77=$A$10,$D$11=AD$15),AND($E77=$A$3,$D$5=AD$15)),$D77-SUM($R77:AC77),IF($E77=$A$10,ROUND(_xlfn.XLOOKUP(AD$15,$D$10:$D$11,$C$10:$C$11,0,0)*$D77,2),IF($E77=$A$3,ROUND(_xlfn.XLOOKUP(AD$15,$D$3:$D$5,$C$3:$C$5,0,0)*$D77,2),IF($E77=$A$6,ROUND(_xlfn.XLOOKUP(AD$15,$D$6:$D$9,$C$6:$C$9,0,0)*$D77,2),""))))</f>
        <v>0</v>
      </c>
      <c r="AE77" s="121">
        <f>IF(OR(AND($E77=$A$6,$D$9=AE$15),AND($E77=$A$10,$D$11=AE$15),AND($E77=$A$3,$D$5=AE$15)),$D77-SUM($R77:AD77),IF($E77=$A$10,ROUND(_xlfn.XLOOKUP(AE$15,$D$10:$D$11,$C$10:$C$11,0,0)*$D77,2),IF($E77=$A$3,ROUND(_xlfn.XLOOKUP(AE$15,$D$3:$D$5,$C$3:$C$5,0,0)*$D77,2),IF($E77=$A$6,ROUND(_xlfn.XLOOKUP(AE$15,$D$6:$D$9,$C$6:$C$9,0,0)*$D77,2),""))))</f>
        <v>0</v>
      </c>
      <c r="AF77" s="122">
        <f>IF(OR(AND($E77=$A$6,$D$9=AF$15),AND($E77=$A$10,$D$11=AF$15),AND($E77=$A$3,$D$5=AF$15)),$D77-SUM($R77:AE77),IF($E77=$A$10,ROUND(_xlfn.XLOOKUP(AF$15,$D$10:$D$11,$C$10:$C$11,0,0)*$D77,2),IF($E77=$A$3,ROUND(_xlfn.XLOOKUP(AF$15,$D$3:$D$5,$C$3:$C$5,0,0)*$D77,2),IF($E77=$A$6,ROUND(_xlfn.XLOOKUP(AF$15,$D$6:$D$9,$C$6:$C$9,0,0)*$D77,2),""))))</f>
        <v>0.2</v>
      </c>
      <c r="AG77" s="91"/>
      <c r="AH77" s="92"/>
      <c r="AI77" s="92"/>
      <c r="AJ77" s="92"/>
      <c r="AK77" s="93"/>
      <c r="AL77" s="120">
        <f>IF(OR(AND($E77=$A$6,$D$9=AL$15),AND($E77=$A$10,$D$11=AL$15),AND($E77=$A$3,$D$5=AL$15)),$D77-SUM($R77:AK77),IF($E77=$A$10,ROUND(_xlfn.XLOOKUP(AL$15,$D$10:$D$11,$C$10:$C$11,0,0)*$D77,2),IF($E77=$A$3,ROUND(_xlfn.XLOOKUP(AL$15,$D$3:$D$5,$C$3:$C$5,0,0)*$D77,2),IF($E77=$A$6,ROUND(_xlfn.XLOOKUP(AL$15,$D$6:$D$9,$C$6:$C$9,0,0)*$D77,2),""))))</f>
        <v>0</v>
      </c>
      <c r="AM77" s="121">
        <f>IF(OR(AND($E77=$A$6,$D$9=AM$15),AND($E77=$A$10,$D$11=AM$15),AND($E77=$A$3,$D$5=AM$15)),$D77-SUM($R77:AL77),IF($E77=$A$10,ROUND(_xlfn.XLOOKUP(AM$15,$D$10:$D$11,$C$10:$C$11,0,0)*$D77,2),IF($E77=$A$3,ROUND(_xlfn.XLOOKUP(AM$15,$D$3:$D$5,$C$3:$C$5,0,0)*$D77,2),IF($E77=$A$6,ROUND(_xlfn.XLOOKUP(AM$15,$D$6:$D$9,$C$6:$C$9,0,0)*$D77,2),""))))</f>
        <v>0</v>
      </c>
      <c r="AN77" s="122">
        <f>IF(OR(AND($E77=$A$6,$D$9=AN$15),AND($E77=$A$10,$D$11=AN$15),AND($E77=$A$3,$D$5=AN$15)),$D77-SUM($R77:AM77),IF($E77=$A$10,ROUND(_xlfn.XLOOKUP(AN$15,$D$10:$D$11,$C$10:$C$11,0,0)*$D77,2),IF($E77=$A$3,ROUND(_xlfn.XLOOKUP(AN$15,$D$3:$D$5,$C$3:$C$5,0,0)*$D77,2),IF($E77=$A$6,ROUND(_xlfn.XLOOKUP(AN$15,$D$6:$D$9,$C$6:$C$9,0,0)*$D77,2),""))))</f>
        <v>0.19999999999999996</v>
      </c>
      <c r="AO77" s="91"/>
      <c r="AP77" s="92"/>
      <c r="AQ77" s="93"/>
      <c r="AR77" s="92"/>
      <c r="AS77" s="91"/>
      <c r="AT77" s="93"/>
      <c r="AU77" s="130">
        <f>IF(OR(AND($E77=$A$6,$D$9=AU$15),AND($E77=$A$10,$D$11=AU$15),AND($E77=$A$3,$D$5=AU$15)),$D77-SUM($R77:AT77),IF($E77=$A$10,ROUND(_xlfn.XLOOKUP(AU$15,$D$10:$D$11,$C$10:$C$11,0,0)*$D77,2),IF($E77=$A$3,ROUND(_xlfn.XLOOKUP(AU$15,$D$3:$D$5,$C$3:$C$5,0,0)*$D77,2),IF($E77=$A$6,ROUND(_xlfn.XLOOKUP(AU$15,$D$6:$D$9,$C$6:$C$9,0,0)*$D77,2),""))))</f>
        <v>0</v>
      </c>
      <c r="AV77" s="3" t="str">
        <f>IF(SUM(R77:AU77)=D77,"","CORRIGIR")</f>
        <v/>
      </c>
    </row>
    <row r="78" spans="1:48" ht="14.4" outlineLevel="1" x14ac:dyDescent="0.3">
      <c r="A78" s="62" t="s">
        <v>238</v>
      </c>
      <c r="B78" s="63" t="s">
        <v>18</v>
      </c>
      <c r="C78" s="68">
        <f t="shared" si="3"/>
        <v>9.5238095238095247E-3</v>
      </c>
      <c r="D78" s="112">
        <v>1</v>
      </c>
      <c r="E78" s="76" t="s">
        <v>120</v>
      </c>
      <c r="F78" s="66" t="s">
        <v>191</v>
      </c>
      <c r="G78" s="66" t="s">
        <v>191</v>
      </c>
      <c r="H78" s="66" t="s">
        <v>191</v>
      </c>
      <c r="I78" s="66">
        <v>1</v>
      </c>
      <c r="J78" s="66"/>
      <c r="K78" s="66"/>
      <c r="L78" s="66"/>
      <c r="M78" s="66"/>
      <c r="N78" s="66"/>
      <c r="O78" s="66"/>
      <c r="P78" s="66"/>
      <c r="Q78" s="66"/>
      <c r="R78" s="132">
        <f>IF(F78=1,ROUND(_xlfn.XLOOKUP($E78,$A$2:$A$11,$C$2:$C$11,0,0)*F78*$D78,2),0)</f>
        <v>0</v>
      </c>
      <c r="S78" s="121">
        <f>IF(G78=1,ROUND(_xlfn.XLOOKUP($E78,$A$2:$A$11,$C$2:$C$11,0,0)*G78*$D78,2),0)</f>
        <v>0</v>
      </c>
      <c r="T78" s="121">
        <f>IF(H78=1,ROUND(_xlfn.XLOOKUP($E78,$A$2:$A$11,$C$2:$C$11,0,0)*H78*$D78,2),0)</f>
        <v>0</v>
      </c>
      <c r="U78" s="121">
        <f>IF(I78=1,ROUND(_xlfn.XLOOKUP($E78,$A$2:$A$11,$C$2:$C$11,0,0)*I78*$D78,2),0)</f>
        <v>0.6</v>
      </c>
      <c r="V78" s="121">
        <f>IF(J78=1,ROUND(_xlfn.XLOOKUP($E78,$A$2:$A$11,$C$2:$C$11,0,0)*J78*$D78,2),0)</f>
        <v>0</v>
      </c>
      <c r="W78" s="121">
        <f>IF(K78=1,ROUND(_xlfn.XLOOKUP($E78,$A$2:$A$11,$C$2:$C$11,0,0)*K78*$D78,2),0)</f>
        <v>0</v>
      </c>
      <c r="X78" s="121">
        <f>IF(L78=1,ROUND(_xlfn.XLOOKUP($E78,$A$2:$A$11,$C$2:$C$11,0,0)*L78*$D78,2),0)</f>
        <v>0</v>
      </c>
      <c r="Y78" s="121">
        <f>IF(M78=1,ROUND(_xlfn.XLOOKUP($E78,$A$2:$A$11,$C$2:$C$11,0,0)*M78*$D78,2),0)</f>
        <v>0</v>
      </c>
      <c r="Z78" s="121">
        <f>IF(N78=1,ROUND(_xlfn.XLOOKUP($E78,$A$2:$A$11,$C$2:$C$11,0,0)*N78*$D78,2),0)</f>
        <v>0</v>
      </c>
      <c r="AA78" s="121">
        <f>IF(O78=1,ROUND(_xlfn.XLOOKUP($E78,$A$2:$A$11,$C$2:$C$11,0,0)*O78*$D78,2),0)</f>
        <v>0</v>
      </c>
      <c r="AB78" s="121">
        <f>IF(P78=1,ROUND(_xlfn.XLOOKUP($E78,$A$2:$A$11,$C$2:$C$11,0,0)*P78*$D78,2),0)</f>
        <v>0</v>
      </c>
      <c r="AC78" s="121">
        <f>IF(Q78=1,ROUND(_xlfn.XLOOKUP($E78,$A$2:$A$11,$C$2:$C$11,0,0)*Q78*$D78,2),0)</f>
        <v>0</v>
      </c>
      <c r="AD78" s="120">
        <f>IF(OR(AND($E78=$A$6,$D$9=AD$15),AND($E78=$A$10,$D$11=AD$15),AND($E78=$A$3,$D$5=AD$15)),$D78-SUM($R78:AC78),IF($E78=$A$10,ROUND(_xlfn.XLOOKUP(AD$15,$D$10:$D$11,$C$10:$C$11,0,0)*$D78,2),IF($E78=$A$3,ROUND(_xlfn.XLOOKUP(AD$15,$D$3:$D$5,$C$3:$C$5,0,0)*$D78,2),IF($E78=$A$6,ROUND(_xlfn.XLOOKUP(AD$15,$D$6:$D$9,$C$6:$C$9,0,0)*$D78,2),""))))</f>
        <v>0</v>
      </c>
      <c r="AE78" s="121">
        <f>IF(OR(AND($E78=$A$6,$D$9=AE$15),AND($E78=$A$10,$D$11=AE$15),AND($E78=$A$3,$D$5=AE$15)),$D78-SUM($R78:AD78),IF($E78=$A$10,ROUND(_xlfn.XLOOKUP(AE$15,$D$10:$D$11,$C$10:$C$11,0,0)*$D78,2),IF($E78=$A$3,ROUND(_xlfn.XLOOKUP(AE$15,$D$3:$D$5,$C$3:$C$5,0,0)*$D78,2),IF($E78=$A$6,ROUND(_xlfn.XLOOKUP(AE$15,$D$6:$D$9,$C$6:$C$9,0,0)*$D78,2),""))))</f>
        <v>0</v>
      </c>
      <c r="AF78" s="122">
        <f>IF(OR(AND($E78=$A$6,$D$9=AF$15),AND($E78=$A$10,$D$11=AF$15),AND($E78=$A$3,$D$5=AF$15)),$D78-SUM($R78:AE78),IF($E78=$A$10,ROUND(_xlfn.XLOOKUP(AF$15,$D$10:$D$11,$C$10:$C$11,0,0)*$D78,2),IF($E78=$A$3,ROUND(_xlfn.XLOOKUP(AF$15,$D$3:$D$5,$C$3:$C$5,0,0)*$D78,2),IF($E78=$A$6,ROUND(_xlfn.XLOOKUP(AF$15,$D$6:$D$9,$C$6:$C$9,0,0)*$D78,2),""))))</f>
        <v>0.2</v>
      </c>
      <c r="AG78" s="91"/>
      <c r="AH78" s="92"/>
      <c r="AI78" s="92"/>
      <c r="AJ78" s="92"/>
      <c r="AK78" s="93"/>
      <c r="AL78" s="120">
        <f>IF(OR(AND($E78=$A$6,$D$9=AL$15),AND($E78=$A$10,$D$11=AL$15),AND($E78=$A$3,$D$5=AL$15)),$D78-SUM($R78:AK78),IF($E78=$A$10,ROUND(_xlfn.XLOOKUP(AL$15,$D$10:$D$11,$C$10:$C$11,0,0)*$D78,2),IF($E78=$A$3,ROUND(_xlfn.XLOOKUP(AL$15,$D$3:$D$5,$C$3:$C$5,0,0)*$D78,2),IF($E78=$A$6,ROUND(_xlfn.XLOOKUP(AL$15,$D$6:$D$9,$C$6:$C$9,0,0)*$D78,2),""))))</f>
        <v>0</v>
      </c>
      <c r="AM78" s="121">
        <f>IF(OR(AND($E78=$A$6,$D$9=AM$15),AND($E78=$A$10,$D$11=AM$15),AND($E78=$A$3,$D$5=AM$15)),$D78-SUM($R78:AL78),IF($E78=$A$10,ROUND(_xlfn.XLOOKUP(AM$15,$D$10:$D$11,$C$10:$C$11,0,0)*$D78,2),IF($E78=$A$3,ROUND(_xlfn.XLOOKUP(AM$15,$D$3:$D$5,$C$3:$C$5,0,0)*$D78,2),IF($E78=$A$6,ROUND(_xlfn.XLOOKUP(AM$15,$D$6:$D$9,$C$6:$C$9,0,0)*$D78,2),""))))</f>
        <v>0</v>
      </c>
      <c r="AN78" s="122">
        <f>IF(OR(AND($E78=$A$6,$D$9=AN$15),AND($E78=$A$10,$D$11=AN$15),AND($E78=$A$3,$D$5=AN$15)),$D78-SUM($R78:AM78),IF($E78=$A$10,ROUND(_xlfn.XLOOKUP(AN$15,$D$10:$D$11,$C$10:$C$11,0,0)*$D78,2),IF($E78=$A$3,ROUND(_xlfn.XLOOKUP(AN$15,$D$3:$D$5,$C$3:$C$5,0,0)*$D78,2),IF($E78=$A$6,ROUND(_xlfn.XLOOKUP(AN$15,$D$6:$D$9,$C$6:$C$9,0,0)*$D78,2),""))))</f>
        <v>0.19999999999999996</v>
      </c>
      <c r="AO78" s="91"/>
      <c r="AP78" s="92"/>
      <c r="AQ78" s="93"/>
      <c r="AR78" s="92"/>
      <c r="AS78" s="91"/>
      <c r="AT78" s="93"/>
      <c r="AU78" s="130">
        <f>IF(OR(AND($E78=$A$6,$D$9=AU$15),AND($E78=$A$10,$D$11=AU$15),AND($E78=$A$3,$D$5=AU$15)),$D78-SUM($R78:AT78),IF($E78=$A$10,ROUND(_xlfn.XLOOKUP(AU$15,$D$10:$D$11,$C$10:$C$11,0,0)*$D78,2),IF($E78=$A$3,ROUND(_xlfn.XLOOKUP(AU$15,$D$3:$D$5,$C$3:$C$5,0,0)*$D78,2),IF($E78=$A$6,ROUND(_xlfn.XLOOKUP(AU$15,$D$6:$D$9,$C$6:$C$9,0,0)*$D78,2),""))))</f>
        <v>0</v>
      </c>
      <c r="AV78" s="3" t="str">
        <f>IF(SUM(R78:AU78)=D78,"","CORRIGIR")</f>
        <v/>
      </c>
    </row>
    <row r="79" spans="1:48" s="33" customFormat="1" ht="14.4" x14ac:dyDescent="0.3">
      <c r="A79" s="70">
        <v>3</v>
      </c>
      <c r="B79" s="71" t="s">
        <v>135</v>
      </c>
      <c r="C79" s="44">
        <f t="shared" si="3"/>
        <v>4.7619047619047616E-2</v>
      </c>
      <c r="D79" s="114">
        <f>SUBTOTAL(9,D80:D88)</f>
        <v>5</v>
      </c>
      <c r="E79" s="72"/>
      <c r="F79" s="73"/>
      <c r="G79" s="74"/>
      <c r="H79" s="75"/>
      <c r="I79" s="74"/>
      <c r="J79" s="75"/>
      <c r="K79" s="74"/>
      <c r="L79" s="75"/>
      <c r="M79" s="74"/>
      <c r="N79" s="75"/>
      <c r="O79" s="74"/>
      <c r="P79" s="75"/>
      <c r="Q79" s="72"/>
      <c r="R79" s="103"/>
      <c r="S79" s="104"/>
      <c r="T79" s="103"/>
      <c r="U79" s="104"/>
      <c r="V79" s="103"/>
      <c r="W79" s="104"/>
      <c r="X79" s="103"/>
      <c r="Y79" s="104"/>
      <c r="Z79" s="103"/>
      <c r="AA79" s="104"/>
      <c r="AB79" s="103"/>
      <c r="AC79" s="104"/>
      <c r="AD79" s="103"/>
      <c r="AE79" s="104"/>
      <c r="AF79" s="103"/>
      <c r="AG79" s="104"/>
      <c r="AH79" s="103"/>
      <c r="AI79" s="104"/>
      <c r="AJ79" s="103"/>
      <c r="AK79" s="104"/>
      <c r="AL79" s="103"/>
      <c r="AM79" s="104"/>
      <c r="AN79" s="103"/>
      <c r="AO79" s="104"/>
      <c r="AP79" s="103"/>
      <c r="AQ79" s="104"/>
      <c r="AR79" s="103"/>
      <c r="AS79" s="104"/>
      <c r="AT79" s="103"/>
      <c r="AU79" s="105"/>
      <c r="AV79" s="3"/>
    </row>
    <row r="80" spans="1:48" ht="14.4" x14ac:dyDescent="0.3">
      <c r="A80" s="52" t="s">
        <v>83</v>
      </c>
      <c r="B80" s="53" t="s">
        <v>5</v>
      </c>
      <c r="C80" s="54">
        <f t="shared" si="3"/>
        <v>9.5238095238095247E-3</v>
      </c>
      <c r="D80" s="115">
        <f>SUBTOTAL(9,D81)</f>
        <v>1</v>
      </c>
      <c r="E80" s="55"/>
      <c r="F80" s="56"/>
      <c r="G80" s="57"/>
      <c r="H80" s="56"/>
      <c r="I80" s="57"/>
      <c r="J80" s="56"/>
      <c r="K80" s="57"/>
      <c r="L80" s="56"/>
      <c r="M80" s="57"/>
      <c r="N80" s="56"/>
      <c r="O80" s="57"/>
      <c r="P80" s="56"/>
      <c r="Q80" s="58"/>
      <c r="R80" s="100"/>
      <c r="S80" s="101"/>
      <c r="T80" s="100"/>
      <c r="U80" s="101"/>
      <c r="V80" s="100"/>
      <c r="W80" s="101"/>
      <c r="X80" s="100"/>
      <c r="Y80" s="101"/>
      <c r="Z80" s="100"/>
      <c r="AA80" s="101"/>
      <c r="AB80" s="100"/>
      <c r="AC80" s="101"/>
      <c r="AD80" s="100"/>
      <c r="AE80" s="101"/>
      <c r="AF80" s="100"/>
      <c r="AG80" s="101"/>
      <c r="AH80" s="100"/>
      <c r="AI80" s="101"/>
      <c r="AJ80" s="100"/>
      <c r="AK80" s="101"/>
      <c r="AL80" s="100"/>
      <c r="AM80" s="101"/>
      <c r="AN80" s="100"/>
      <c r="AO80" s="101"/>
      <c r="AP80" s="100"/>
      <c r="AQ80" s="101"/>
      <c r="AR80" s="100"/>
      <c r="AS80" s="101"/>
      <c r="AT80" s="100"/>
      <c r="AU80" s="102"/>
    </row>
    <row r="81" spans="1:48" ht="14.4" outlineLevel="1" x14ac:dyDescent="0.3">
      <c r="A81" s="62" t="s">
        <v>239</v>
      </c>
      <c r="B81" s="63" t="s">
        <v>16</v>
      </c>
      <c r="C81" s="68">
        <f t="shared" ref="C81:C144" si="6">D81/$D$13</f>
        <v>9.5238095238095247E-3</v>
      </c>
      <c r="D81" s="112">
        <v>1</v>
      </c>
      <c r="E81" s="65" t="s">
        <v>293</v>
      </c>
      <c r="F81" s="66" t="s">
        <v>191</v>
      </c>
      <c r="G81" s="66">
        <v>1</v>
      </c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132">
        <f>IF(F81=1,ROUND(_xlfn.XLOOKUP($E81,$A$2:$A$11,$C$2:$C$11,0,0)*F81*$D81,2),0)</f>
        <v>0</v>
      </c>
      <c r="S81" s="121">
        <f>IF(G81=1,ROUND(_xlfn.XLOOKUP($E81,$A$2:$A$11,$C$2:$C$11,0,0)*G81*$D81,2),0)</f>
        <v>1</v>
      </c>
      <c r="T81" s="121">
        <f>IF(H81=1,ROUND(_xlfn.XLOOKUP($E81,$A$2:$A$11,$C$2:$C$11,0,0)*H81*$D81,2),0)</f>
        <v>0</v>
      </c>
      <c r="U81" s="121">
        <f>IF(I81=1,ROUND(_xlfn.XLOOKUP($E81,$A$2:$A$11,$C$2:$C$11,0,0)*I81*$D81,2),0)</f>
        <v>0</v>
      </c>
      <c r="V81" s="121">
        <f>IF(J81=1,ROUND(_xlfn.XLOOKUP($E81,$A$2:$A$11,$C$2:$C$11,0,0)*J81*$D81,2),0)</f>
        <v>0</v>
      </c>
      <c r="W81" s="121">
        <f>IF(K81=1,ROUND(_xlfn.XLOOKUP($E81,$A$2:$A$11,$C$2:$C$11,0,0)*K81*$D81,2),0)</f>
        <v>0</v>
      </c>
      <c r="X81" s="121">
        <f>IF(L81=1,ROUND(_xlfn.XLOOKUP($E81,$A$2:$A$11,$C$2:$C$11,0,0)*L81*$D81,2),0)</f>
        <v>0</v>
      </c>
      <c r="Y81" s="121">
        <f>IF(M81=1,ROUND(_xlfn.XLOOKUP($E81,$A$2:$A$11,$C$2:$C$11,0,0)*M81*$D81,2),0)</f>
        <v>0</v>
      </c>
      <c r="Z81" s="121">
        <f>IF(N81=1,ROUND(_xlfn.XLOOKUP($E81,$A$2:$A$11,$C$2:$C$11,0,0)*N81*$D81,2),0)</f>
        <v>0</v>
      </c>
      <c r="AA81" s="121">
        <f>IF(O81=1,ROUND(_xlfn.XLOOKUP($E81,$A$2:$A$11,$C$2:$C$11,0,0)*O81*$D81,2),0)</f>
        <v>0</v>
      </c>
      <c r="AB81" s="121">
        <f>IF(P81=1,ROUND(_xlfn.XLOOKUP($E81,$A$2:$A$11,$C$2:$C$11,0,0)*P81*$D81,2),0)</f>
        <v>0</v>
      </c>
      <c r="AC81" s="121">
        <f>IF(Q81=1,ROUND(_xlfn.XLOOKUP($E81,$A$2:$A$11,$C$2:$C$11,0,0)*Q81*$D81,2),0)</f>
        <v>0</v>
      </c>
      <c r="AD81" s="120" t="str">
        <f>IF(OR(AND($E81=$A$6,$D$9=AD$15),AND($E81=$A$10,$D$11=AD$15),AND($E81=$A$3,$D$5=AD$15)),$D81-SUM($R81:AC81),IF($E81=$A$10,ROUND(_xlfn.XLOOKUP(AD$15,$D$10:$D$11,$C$10:$C$11,0,0)*$D81,2),IF($E81=$A$3,ROUND(_xlfn.XLOOKUP(AD$15,$D$3:$D$5,$C$3:$C$5,0,0)*$D81,2),IF($E81=$A$6,ROUND(_xlfn.XLOOKUP(AD$15,$D$6:$D$9,$C$6:$C$9,0,0)*$D81,2),""))))</f>
        <v/>
      </c>
      <c r="AE81" s="121" t="str">
        <f>IF(OR(AND($E81=$A$6,$D$9=AE$15),AND($E81=$A$10,$D$11=AE$15),AND($E81=$A$3,$D$5=AE$15)),$D81-SUM($R81:AD81),IF($E81=$A$10,ROUND(_xlfn.XLOOKUP(AE$15,$D$10:$D$11,$C$10:$C$11,0,0)*$D81,2),IF($E81=$A$3,ROUND(_xlfn.XLOOKUP(AE$15,$D$3:$D$5,$C$3:$C$5,0,0)*$D81,2),IF($E81=$A$6,ROUND(_xlfn.XLOOKUP(AE$15,$D$6:$D$9,$C$6:$C$9,0,0)*$D81,2),""))))</f>
        <v/>
      </c>
      <c r="AF81" s="122" t="str">
        <f>IF(OR(AND($E81=$A$6,$D$9=AF$15),AND($E81=$A$10,$D$11=AF$15),AND($E81=$A$3,$D$5=AF$15)),$D81-SUM($R81:AE81),IF($E81=$A$10,ROUND(_xlfn.XLOOKUP(AF$15,$D$10:$D$11,$C$10:$C$11,0,0)*$D81,2),IF($E81=$A$3,ROUND(_xlfn.XLOOKUP(AF$15,$D$3:$D$5,$C$3:$C$5,0,0)*$D81,2),IF($E81=$A$6,ROUND(_xlfn.XLOOKUP(AF$15,$D$6:$D$9,$C$6:$C$9,0,0)*$D81,2),""))))</f>
        <v/>
      </c>
      <c r="AG81" s="91"/>
      <c r="AH81" s="92"/>
      <c r="AI81" s="92"/>
      <c r="AJ81" s="92"/>
      <c r="AK81" s="93"/>
      <c r="AL81" s="120" t="str">
        <f>IF(OR(AND($E81=$A$6,$D$9=AL$15),AND($E81=$A$10,$D$11=AL$15),AND($E81=$A$3,$D$5=AL$15)),$D81-SUM($R81:AK81),IF($E81=$A$10,ROUND(_xlfn.XLOOKUP(AL$15,$D$10:$D$11,$C$10:$C$11,0,0)*$D81,2),IF($E81=$A$3,ROUND(_xlfn.XLOOKUP(AL$15,$D$3:$D$5,$C$3:$C$5,0,0)*$D81,2),IF($E81=$A$6,ROUND(_xlfn.XLOOKUP(AL$15,$D$6:$D$9,$C$6:$C$9,0,0)*$D81,2),""))))</f>
        <v/>
      </c>
      <c r="AM81" s="121" t="str">
        <f>IF(OR(AND($E81=$A$6,$D$9=AM$15),AND($E81=$A$10,$D$11=AM$15),AND($E81=$A$3,$D$5=AM$15)),$D81-SUM($R81:AL81),IF($E81=$A$10,ROUND(_xlfn.XLOOKUP(AM$15,$D$10:$D$11,$C$10:$C$11,0,0)*$D81,2),IF($E81=$A$3,ROUND(_xlfn.XLOOKUP(AM$15,$D$3:$D$5,$C$3:$C$5,0,0)*$D81,2),IF($E81=$A$6,ROUND(_xlfn.XLOOKUP(AM$15,$D$6:$D$9,$C$6:$C$9,0,0)*$D81,2),""))))</f>
        <v/>
      </c>
      <c r="AN81" s="122" t="str">
        <f>IF(OR(AND($E81=$A$6,$D$9=AN$15),AND($E81=$A$10,$D$11=AN$15),AND($E81=$A$3,$D$5=AN$15)),$D81-SUM($R81:AM81),IF($E81=$A$10,ROUND(_xlfn.XLOOKUP(AN$15,$D$10:$D$11,$C$10:$C$11,0,0)*$D81,2),IF($E81=$A$3,ROUND(_xlfn.XLOOKUP(AN$15,$D$3:$D$5,$C$3:$C$5,0,0)*$D81,2),IF($E81=$A$6,ROUND(_xlfn.XLOOKUP(AN$15,$D$6:$D$9,$C$6:$C$9,0,0)*$D81,2),""))))</f>
        <v/>
      </c>
      <c r="AO81" s="91"/>
      <c r="AP81" s="92"/>
      <c r="AQ81" s="93"/>
      <c r="AR81" s="92"/>
      <c r="AS81" s="91"/>
      <c r="AT81" s="93"/>
      <c r="AU81" s="130" t="str">
        <f>IF(OR(AND($E81=$A$6,$D$9=AU$15),AND($E81=$A$10,$D$11=AU$15),AND($E81=$A$3,$D$5=AU$15)),$D81-SUM($R81:AT81),IF($E81=$A$10,ROUND(_xlfn.XLOOKUP(AU$15,$D$10:$D$11,$C$10:$C$11,0,0)*$D81,2),IF($E81=$A$3,ROUND(_xlfn.XLOOKUP(AU$15,$D$3:$D$5,$C$3:$C$5,0,0)*$D81,2),IF($E81=$A$6,ROUND(_xlfn.XLOOKUP(AU$15,$D$6:$D$9,$C$6:$C$9,0,0)*$D81,2),""))))</f>
        <v/>
      </c>
      <c r="AV81" s="3" t="str">
        <f>IF(SUM(R81:AU81)=D81,"","CORRIGIR")</f>
        <v/>
      </c>
    </row>
    <row r="82" spans="1:48" ht="14.4" x14ac:dyDescent="0.3">
      <c r="A82" s="52" t="s">
        <v>84</v>
      </c>
      <c r="B82" s="53" t="s">
        <v>8</v>
      </c>
      <c r="C82" s="54">
        <f t="shared" si="6"/>
        <v>1.9047619047619049E-2</v>
      </c>
      <c r="D82" s="115">
        <f>SUBTOTAL(9,D83:D84)</f>
        <v>2</v>
      </c>
      <c r="E82" s="55"/>
      <c r="F82" s="56"/>
      <c r="G82" s="57"/>
      <c r="H82" s="56"/>
      <c r="I82" s="57"/>
      <c r="J82" s="56"/>
      <c r="K82" s="57"/>
      <c r="L82" s="56"/>
      <c r="M82" s="57"/>
      <c r="N82" s="56"/>
      <c r="O82" s="57"/>
      <c r="P82" s="56"/>
      <c r="Q82" s="58"/>
      <c r="R82" s="100"/>
      <c r="S82" s="101"/>
      <c r="T82" s="100"/>
      <c r="U82" s="101"/>
      <c r="V82" s="100"/>
      <c r="W82" s="101"/>
      <c r="X82" s="100"/>
      <c r="Y82" s="101"/>
      <c r="Z82" s="100"/>
      <c r="AA82" s="101"/>
      <c r="AB82" s="100"/>
      <c r="AC82" s="101"/>
      <c r="AD82" s="100"/>
      <c r="AE82" s="101"/>
      <c r="AF82" s="100"/>
      <c r="AG82" s="101"/>
      <c r="AH82" s="100"/>
      <c r="AI82" s="101"/>
      <c r="AJ82" s="100"/>
      <c r="AK82" s="101"/>
      <c r="AL82" s="100"/>
      <c r="AM82" s="101"/>
      <c r="AN82" s="100"/>
      <c r="AO82" s="101"/>
      <c r="AP82" s="100"/>
      <c r="AQ82" s="101"/>
      <c r="AR82" s="100"/>
      <c r="AS82" s="101"/>
      <c r="AT82" s="100"/>
      <c r="AU82" s="102"/>
    </row>
    <row r="83" spans="1:48" ht="14.4" outlineLevel="1" x14ac:dyDescent="0.3">
      <c r="A83" s="62" t="s">
        <v>240</v>
      </c>
      <c r="B83" s="63" t="s">
        <v>6</v>
      </c>
      <c r="C83" s="68">
        <f t="shared" si="6"/>
        <v>9.5238095238095247E-3</v>
      </c>
      <c r="D83" s="112">
        <v>1</v>
      </c>
      <c r="E83" s="76" t="s">
        <v>120</v>
      </c>
      <c r="F83" s="66" t="s">
        <v>191</v>
      </c>
      <c r="G83" s="66" t="s">
        <v>191</v>
      </c>
      <c r="H83" s="66" t="s">
        <v>191</v>
      </c>
      <c r="I83" s="66">
        <v>1</v>
      </c>
      <c r="J83" s="66"/>
      <c r="K83" s="66"/>
      <c r="L83" s="66"/>
      <c r="M83" s="66"/>
      <c r="N83" s="66"/>
      <c r="O83" s="66"/>
      <c r="P83" s="66"/>
      <c r="Q83" s="66"/>
      <c r="R83" s="132">
        <f>IF(F83=1,ROUND(_xlfn.XLOOKUP($E83,$A$2:$A$11,$C$2:$C$11,0,0)*F83*$D83,2),0)</f>
        <v>0</v>
      </c>
      <c r="S83" s="121">
        <f>IF(G83=1,ROUND(_xlfn.XLOOKUP($E83,$A$2:$A$11,$C$2:$C$11,0,0)*G83*$D83,2),0)</f>
        <v>0</v>
      </c>
      <c r="T83" s="121">
        <f>IF(H83=1,ROUND(_xlfn.XLOOKUP($E83,$A$2:$A$11,$C$2:$C$11,0,0)*H83*$D83,2),0)</f>
        <v>0</v>
      </c>
      <c r="U83" s="121">
        <f>IF(I83=1,ROUND(_xlfn.XLOOKUP($E83,$A$2:$A$11,$C$2:$C$11,0,0)*I83*$D83,2),0)</f>
        <v>0.6</v>
      </c>
      <c r="V83" s="121">
        <f>IF(J83=1,ROUND(_xlfn.XLOOKUP($E83,$A$2:$A$11,$C$2:$C$11,0,0)*J83*$D83,2),0)</f>
        <v>0</v>
      </c>
      <c r="W83" s="121">
        <f>IF(K83=1,ROUND(_xlfn.XLOOKUP($E83,$A$2:$A$11,$C$2:$C$11,0,0)*K83*$D83,2),0)</f>
        <v>0</v>
      </c>
      <c r="X83" s="121">
        <f>IF(L83=1,ROUND(_xlfn.XLOOKUP($E83,$A$2:$A$11,$C$2:$C$11,0,0)*L83*$D83,2),0)</f>
        <v>0</v>
      </c>
      <c r="Y83" s="121">
        <f>IF(M83=1,ROUND(_xlfn.XLOOKUP($E83,$A$2:$A$11,$C$2:$C$11,0,0)*M83*$D83,2),0)</f>
        <v>0</v>
      </c>
      <c r="Z83" s="121">
        <f>IF(N83=1,ROUND(_xlfn.XLOOKUP($E83,$A$2:$A$11,$C$2:$C$11,0,0)*N83*$D83,2),0)</f>
        <v>0</v>
      </c>
      <c r="AA83" s="121">
        <f>IF(O83=1,ROUND(_xlfn.XLOOKUP($E83,$A$2:$A$11,$C$2:$C$11,0,0)*O83*$D83,2),0)</f>
        <v>0</v>
      </c>
      <c r="AB83" s="121">
        <f>IF(P83=1,ROUND(_xlfn.XLOOKUP($E83,$A$2:$A$11,$C$2:$C$11,0,0)*P83*$D83,2),0)</f>
        <v>0</v>
      </c>
      <c r="AC83" s="121">
        <f>IF(Q83=1,ROUND(_xlfn.XLOOKUP($E83,$A$2:$A$11,$C$2:$C$11,0,0)*Q83*$D83,2),0)</f>
        <v>0</v>
      </c>
      <c r="AD83" s="120">
        <f>IF(OR(AND($E83=$A$6,$D$9=AD$15),AND($E83=$A$10,$D$11=AD$15),AND($E83=$A$3,$D$5=AD$15)),$D83-SUM($R83:AC83),IF($E83=$A$10,ROUND(_xlfn.XLOOKUP(AD$15,$D$10:$D$11,$C$10:$C$11,0,0)*$D83,2),IF($E83=$A$3,ROUND(_xlfn.XLOOKUP(AD$15,$D$3:$D$5,$C$3:$C$5,0,0)*$D83,2),IF($E83=$A$6,ROUND(_xlfn.XLOOKUP(AD$15,$D$6:$D$9,$C$6:$C$9,0,0)*$D83,2),""))))</f>
        <v>0</v>
      </c>
      <c r="AE83" s="121">
        <f>IF(OR(AND($E83=$A$6,$D$9=AE$15),AND($E83=$A$10,$D$11=AE$15),AND($E83=$A$3,$D$5=AE$15)),$D83-SUM($R83:AD83),IF($E83=$A$10,ROUND(_xlfn.XLOOKUP(AE$15,$D$10:$D$11,$C$10:$C$11,0,0)*$D83,2),IF($E83=$A$3,ROUND(_xlfn.XLOOKUP(AE$15,$D$3:$D$5,$C$3:$C$5,0,0)*$D83,2),IF($E83=$A$6,ROUND(_xlfn.XLOOKUP(AE$15,$D$6:$D$9,$C$6:$C$9,0,0)*$D83,2),""))))</f>
        <v>0</v>
      </c>
      <c r="AF83" s="122">
        <f>IF(OR(AND($E83=$A$6,$D$9=AF$15),AND($E83=$A$10,$D$11=AF$15),AND($E83=$A$3,$D$5=AF$15)),$D83-SUM($R83:AE83),IF($E83=$A$10,ROUND(_xlfn.XLOOKUP(AF$15,$D$10:$D$11,$C$10:$C$11,0,0)*$D83,2),IF($E83=$A$3,ROUND(_xlfn.XLOOKUP(AF$15,$D$3:$D$5,$C$3:$C$5,0,0)*$D83,2),IF($E83=$A$6,ROUND(_xlfn.XLOOKUP(AF$15,$D$6:$D$9,$C$6:$C$9,0,0)*$D83,2),""))))</f>
        <v>0.2</v>
      </c>
      <c r="AG83" s="91"/>
      <c r="AH83" s="92"/>
      <c r="AI83" s="92"/>
      <c r="AJ83" s="92"/>
      <c r="AK83" s="93"/>
      <c r="AL83" s="120">
        <f>IF(OR(AND($E83=$A$6,$D$9=AL$15),AND($E83=$A$10,$D$11=AL$15),AND($E83=$A$3,$D$5=AL$15)),$D83-SUM($R83:AK83),IF($E83=$A$10,ROUND(_xlfn.XLOOKUP(AL$15,$D$10:$D$11,$C$10:$C$11,0,0)*$D83,2),IF($E83=$A$3,ROUND(_xlfn.XLOOKUP(AL$15,$D$3:$D$5,$C$3:$C$5,0,0)*$D83,2),IF($E83=$A$6,ROUND(_xlfn.XLOOKUP(AL$15,$D$6:$D$9,$C$6:$C$9,0,0)*$D83,2),""))))</f>
        <v>0</v>
      </c>
      <c r="AM83" s="121">
        <f>IF(OR(AND($E83=$A$6,$D$9=AM$15),AND($E83=$A$10,$D$11=AM$15),AND($E83=$A$3,$D$5=AM$15)),$D83-SUM($R83:AL83),IF($E83=$A$10,ROUND(_xlfn.XLOOKUP(AM$15,$D$10:$D$11,$C$10:$C$11,0,0)*$D83,2),IF($E83=$A$3,ROUND(_xlfn.XLOOKUP(AM$15,$D$3:$D$5,$C$3:$C$5,0,0)*$D83,2),IF($E83=$A$6,ROUND(_xlfn.XLOOKUP(AM$15,$D$6:$D$9,$C$6:$C$9,0,0)*$D83,2),""))))</f>
        <v>0</v>
      </c>
      <c r="AN83" s="122">
        <f>IF(OR(AND($E83=$A$6,$D$9=AN$15),AND($E83=$A$10,$D$11=AN$15),AND($E83=$A$3,$D$5=AN$15)),$D83-SUM($R83:AM83),IF($E83=$A$10,ROUND(_xlfn.XLOOKUP(AN$15,$D$10:$D$11,$C$10:$C$11,0,0)*$D83,2),IF($E83=$A$3,ROUND(_xlfn.XLOOKUP(AN$15,$D$3:$D$5,$C$3:$C$5,0,0)*$D83,2),IF($E83=$A$6,ROUND(_xlfn.XLOOKUP(AN$15,$D$6:$D$9,$C$6:$C$9,0,0)*$D83,2),""))))</f>
        <v>0.19999999999999996</v>
      </c>
      <c r="AO83" s="91"/>
      <c r="AP83" s="92"/>
      <c r="AQ83" s="93"/>
      <c r="AR83" s="92"/>
      <c r="AS83" s="91"/>
      <c r="AT83" s="93"/>
      <c r="AU83" s="130">
        <f>IF(OR(AND($E83=$A$6,$D$9=AU$15),AND($E83=$A$10,$D$11=AU$15),AND($E83=$A$3,$D$5=AU$15)),$D83-SUM($R83:AT83),IF($E83=$A$10,ROUND(_xlfn.XLOOKUP(AU$15,$D$10:$D$11,$C$10:$C$11,0,0)*$D83,2),IF($E83=$A$3,ROUND(_xlfn.XLOOKUP(AU$15,$D$3:$D$5,$C$3:$C$5,0,0)*$D83,2),IF($E83=$A$6,ROUND(_xlfn.XLOOKUP(AU$15,$D$6:$D$9,$C$6:$C$9,0,0)*$D83,2),""))))</f>
        <v>0</v>
      </c>
      <c r="AV83" s="3" t="str">
        <f>IF(SUM(R83:AU83)=D83,"","CORRIGIR")</f>
        <v/>
      </c>
    </row>
    <row r="84" spans="1:48" ht="14.4" outlineLevel="1" x14ac:dyDescent="0.3">
      <c r="A84" s="62" t="s">
        <v>241</v>
      </c>
      <c r="B84" s="63" t="s">
        <v>7</v>
      </c>
      <c r="C84" s="68">
        <f t="shared" si="6"/>
        <v>9.5238095238095247E-3</v>
      </c>
      <c r="D84" s="112">
        <v>1</v>
      </c>
      <c r="E84" s="76" t="s">
        <v>120</v>
      </c>
      <c r="F84" s="66" t="s">
        <v>191</v>
      </c>
      <c r="G84" s="66" t="s">
        <v>191</v>
      </c>
      <c r="H84" s="66" t="s">
        <v>191</v>
      </c>
      <c r="I84" s="66">
        <v>1</v>
      </c>
      <c r="J84" s="66"/>
      <c r="K84" s="66"/>
      <c r="L84" s="66"/>
      <c r="M84" s="66"/>
      <c r="N84" s="66"/>
      <c r="O84" s="66"/>
      <c r="P84" s="66"/>
      <c r="Q84" s="66"/>
      <c r="R84" s="132">
        <f>IF(F84=1,ROUND(_xlfn.XLOOKUP($E84,$A$2:$A$11,$C$2:$C$11,0,0)*F84*$D84,2),0)</f>
        <v>0</v>
      </c>
      <c r="S84" s="121">
        <f>IF(G84=1,ROUND(_xlfn.XLOOKUP($E84,$A$2:$A$11,$C$2:$C$11,0,0)*G84*$D84,2),0)</f>
        <v>0</v>
      </c>
      <c r="T84" s="121">
        <f>IF(H84=1,ROUND(_xlfn.XLOOKUP($E84,$A$2:$A$11,$C$2:$C$11,0,0)*H84*$D84,2),0)</f>
        <v>0</v>
      </c>
      <c r="U84" s="121">
        <f>IF(I84=1,ROUND(_xlfn.XLOOKUP($E84,$A$2:$A$11,$C$2:$C$11,0,0)*I84*$D84,2),0)</f>
        <v>0.6</v>
      </c>
      <c r="V84" s="121">
        <f>IF(J84=1,ROUND(_xlfn.XLOOKUP($E84,$A$2:$A$11,$C$2:$C$11,0,0)*J84*$D84,2),0)</f>
        <v>0</v>
      </c>
      <c r="W84" s="121">
        <f>IF(K84=1,ROUND(_xlfn.XLOOKUP($E84,$A$2:$A$11,$C$2:$C$11,0,0)*K84*$D84,2),0)</f>
        <v>0</v>
      </c>
      <c r="X84" s="121">
        <f>IF(L84=1,ROUND(_xlfn.XLOOKUP($E84,$A$2:$A$11,$C$2:$C$11,0,0)*L84*$D84,2),0)</f>
        <v>0</v>
      </c>
      <c r="Y84" s="121">
        <f>IF(M84=1,ROUND(_xlfn.XLOOKUP($E84,$A$2:$A$11,$C$2:$C$11,0,0)*M84*$D84,2),0)</f>
        <v>0</v>
      </c>
      <c r="Z84" s="121">
        <f>IF(N84=1,ROUND(_xlfn.XLOOKUP($E84,$A$2:$A$11,$C$2:$C$11,0,0)*N84*$D84,2),0)</f>
        <v>0</v>
      </c>
      <c r="AA84" s="121">
        <f>IF(O84=1,ROUND(_xlfn.XLOOKUP($E84,$A$2:$A$11,$C$2:$C$11,0,0)*O84*$D84,2),0)</f>
        <v>0</v>
      </c>
      <c r="AB84" s="121">
        <f>IF(P84=1,ROUND(_xlfn.XLOOKUP($E84,$A$2:$A$11,$C$2:$C$11,0,0)*P84*$D84,2),0)</f>
        <v>0</v>
      </c>
      <c r="AC84" s="121">
        <f>IF(Q84=1,ROUND(_xlfn.XLOOKUP($E84,$A$2:$A$11,$C$2:$C$11,0,0)*Q84*$D84,2),0)</f>
        <v>0</v>
      </c>
      <c r="AD84" s="120">
        <f>IF(OR(AND($E84=$A$6,$D$9=AD$15),AND($E84=$A$10,$D$11=AD$15),AND($E84=$A$3,$D$5=AD$15)),$D84-SUM($R84:AC84),IF($E84=$A$10,ROUND(_xlfn.XLOOKUP(AD$15,$D$10:$D$11,$C$10:$C$11,0,0)*$D84,2),IF($E84=$A$3,ROUND(_xlfn.XLOOKUP(AD$15,$D$3:$D$5,$C$3:$C$5,0,0)*$D84,2),IF($E84=$A$6,ROUND(_xlfn.XLOOKUP(AD$15,$D$6:$D$9,$C$6:$C$9,0,0)*$D84,2),""))))</f>
        <v>0</v>
      </c>
      <c r="AE84" s="121">
        <f>IF(OR(AND($E84=$A$6,$D$9=AE$15),AND($E84=$A$10,$D$11=AE$15),AND($E84=$A$3,$D$5=AE$15)),$D84-SUM($R84:AD84),IF($E84=$A$10,ROUND(_xlfn.XLOOKUP(AE$15,$D$10:$D$11,$C$10:$C$11,0,0)*$D84,2),IF($E84=$A$3,ROUND(_xlfn.XLOOKUP(AE$15,$D$3:$D$5,$C$3:$C$5,0,0)*$D84,2),IF($E84=$A$6,ROUND(_xlfn.XLOOKUP(AE$15,$D$6:$D$9,$C$6:$C$9,0,0)*$D84,2),""))))</f>
        <v>0</v>
      </c>
      <c r="AF84" s="122">
        <f>IF(OR(AND($E84=$A$6,$D$9=AF$15),AND($E84=$A$10,$D$11=AF$15),AND($E84=$A$3,$D$5=AF$15)),$D84-SUM($R84:AE84),IF($E84=$A$10,ROUND(_xlfn.XLOOKUP(AF$15,$D$10:$D$11,$C$10:$C$11,0,0)*$D84,2),IF($E84=$A$3,ROUND(_xlfn.XLOOKUP(AF$15,$D$3:$D$5,$C$3:$C$5,0,0)*$D84,2),IF($E84=$A$6,ROUND(_xlfn.XLOOKUP(AF$15,$D$6:$D$9,$C$6:$C$9,0,0)*$D84,2),""))))</f>
        <v>0.2</v>
      </c>
      <c r="AG84" s="91"/>
      <c r="AH84" s="92"/>
      <c r="AI84" s="92"/>
      <c r="AJ84" s="92"/>
      <c r="AK84" s="93"/>
      <c r="AL84" s="120">
        <f>IF(OR(AND($E84=$A$6,$D$9=AL$15),AND($E84=$A$10,$D$11=AL$15),AND($E84=$A$3,$D$5=AL$15)),$D84-SUM($R84:AK84),IF($E84=$A$10,ROUND(_xlfn.XLOOKUP(AL$15,$D$10:$D$11,$C$10:$C$11,0,0)*$D84,2),IF($E84=$A$3,ROUND(_xlfn.XLOOKUP(AL$15,$D$3:$D$5,$C$3:$C$5,0,0)*$D84,2),IF($E84=$A$6,ROUND(_xlfn.XLOOKUP(AL$15,$D$6:$D$9,$C$6:$C$9,0,0)*$D84,2),""))))</f>
        <v>0</v>
      </c>
      <c r="AM84" s="121">
        <f>IF(OR(AND($E84=$A$6,$D$9=AM$15),AND($E84=$A$10,$D$11=AM$15),AND($E84=$A$3,$D$5=AM$15)),$D84-SUM($R84:AL84),IF($E84=$A$10,ROUND(_xlfn.XLOOKUP(AM$15,$D$10:$D$11,$C$10:$C$11,0,0)*$D84,2),IF($E84=$A$3,ROUND(_xlfn.XLOOKUP(AM$15,$D$3:$D$5,$C$3:$C$5,0,0)*$D84,2),IF($E84=$A$6,ROUND(_xlfn.XLOOKUP(AM$15,$D$6:$D$9,$C$6:$C$9,0,0)*$D84,2),""))))</f>
        <v>0</v>
      </c>
      <c r="AN84" s="122">
        <f>IF(OR(AND($E84=$A$6,$D$9=AN$15),AND($E84=$A$10,$D$11=AN$15),AND($E84=$A$3,$D$5=AN$15)),$D84-SUM($R84:AM84),IF($E84=$A$10,ROUND(_xlfn.XLOOKUP(AN$15,$D$10:$D$11,$C$10:$C$11,0,0)*$D84,2),IF($E84=$A$3,ROUND(_xlfn.XLOOKUP(AN$15,$D$3:$D$5,$C$3:$C$5,0,0)*$D84,2),IF($E84=$A$6,ROUND(_xlfn.XLOOKUP(AN$15,$D$6:$D$9,$C$6:$C$9,0,0)*$D84,2),""))))</f>
        <v>0.19999999999999996</v>
      </c>
      <c r="AO84" s="91"/>
      <c r="AP84" s="92"/>
      <c r="AQ84" s="93"/>
      <c r="AR84" s="92"/>
      <c r="AS84" s="91"/>
      <c r="AT84" s="93"/>
      <c r="AU84" s="130">
        <f>IF(OR(AND($E84=$A$6,$D$9=AU$15),AND($E84=$A$10,$D$11=AU$15),AND($E84=$A$3,$D$5=AU$15)),$D84-SUM($R84:AT84),IF($E84=$A$10,ROUND(_xlfn.XLOOKUP(AU$15,$D$10:$D$11,$C$10:$C$11,0,0)*$D84,2),IF($E84=$A$3,ROUND(_xlfn.XLOOKUP(AU$15,$D$3:$D$5,$C$3:$C$5,0,0)*$D84,2),IF($E84=$A$6,ROUND(_xlfn.XLOOKUP(AU$15,$D$6:$D$9,$C$6:$C$9,0,0)*$D84,2),""))))</f>
        <v>0</v>
      </c>
      <c r="AV84" s="3" t="str">
        <f>IF(SUM(R84:AU84)=D84,"","CORRIGIR")</f>
        <v/>
      </c>
    </row>
    <row r="85" spans="1:48" ht="14.4" x14ac:dyDescent="0.3">
      <c r="A85" s="52" t="s">
        <v>85</v>
      </c>
      <c r="B85" s="53" t="s">
        <v>9</v>
      </c>
      <c r="C85" s="54">
        <f t="shared" si="6"/>
        <v>9.5238095238095247E-3</v>
      </c>
      <c r="D85" s="115">
        <f>SUBTOTAL(9,D86)</f>
        <v>1</v>
      </c>
      <c r="E85" s="55"/>
      <c r="F85" s="56"/>
      <c r="G85" s="57"/>
      <c r="H85" s="56"/>
      <c r="I85" s="57"/>
      <c r="J85" s="56"/>
      <c r="K85" s="57"/>
      <c r="L85" s="56"/>
      <c r="M85" s="57"/>
      <c r="N85" s="56"/>
      <c r="O85" s="57"/>
      <c r="P85" s="56"/>
      <c r="Q85" s="58"/>
      <c r="R85" s="100"/>
      <c r="S85" s="101"/>
      <c r="T85" s="100"/>
      <c r="U85" s="101"/>
      <c r="V85" s="100"/>
      <c r="W85" s="101"/>
      <c r="X85" s="100"/>
      <c r="Y85" s="101"/>
      <c r="Z85" s="100"/>
      <c r="AA85" s="101"/>
      <c r="AB85" s="100"/>
      <c r="AC85" s="101"/>
      <c r="AD85" s="100"/>
      <c r="AE85" s="101"/>
      <c r="AF85" s="100"/>
      <c r="AG85" s="101"/>
      <c r="AH85" s="100"/>
      <c r="AI85" s="101"/>
      <c r="AJ85" s="100"/>
      <c r="AK85" s="101"/>
      <c r="AL85" s="100"/>
      <c r="AM85" s="101"/>
      <c r="AN85" s="100"/>
      <c r="AO85" s="101"/>
      <c r="AP85" s="100"/>
      <c r="AQ85" s="101"/>
      <c r="AR85" s="100"/>
      <c r="AS85" s="101"/>
      <c r="AT85" s="100"/>
      <c r="AU85" s="102"/>
    </row>
    <row r="86" spans="1:48" ht="14.4" outlineLevel="1" x14ac:dyDescent="0.3">
      <c r="A86" s="62" t="s">
        <v>242</v>
      </c>
      <c r="B86" s="63" t="s">
        <v>10</v>
      </c>
      <c r="C86" s="68">
        <f t="shared" si="6"/>
        <v>9.5238095238095247E-3</v>
      </c>
      <c r="D86" s="112">
        <v>1</v>
      </c>
      <c r="E86" s="76" t="s">
        <v>122</v>
      </c>
      <c r="F86" s="66"/>
      <c r="G86" s="66"/>
      <c r="H86" s="66"/>
      <c r="I86" s="66"/>
      <c r="J86" s="66" t="s">
        <v>191</v>
      </c>
      <c r="K86" s="66" t="s">
        <v>191</v>
      </c>
      <c r="L86" s="66">
        <v>1</v>
      </c>
      <c r="M86" s="66"/>
      <c r="N86" s="66"/>
      <c r="O86" s="66"/>
      <c r="P86" s="66"/>
      <c r="Q86" s="66"/>
      <c r="R86" s="132">
        <f>IF(F86=1,ROUND(_xlfn.XLOOKUP($E86,$A$2:$A$11,$C$2:$C$11,0,0)*F86*$D86,2),0)</f>
        <v>0</v>
      </c>
      <c r="S86" s="121">
        <f>IF(G86=1,ROUND(_xlfn.XLOOKUP($E86,$A$2:$A$11,$C$2:$C$11,0,0)*G86*$D86,2),0)</f>
        <v>0</v>
      </c>
      <c r="T86" s="121">
        <f>IF(H86=1,ROUND(_xlfn.XLOOKUP($E86,$A$2:$A$11,$C$2:$C$11,0,0)*H86*$D86,2),0)</f>
        <v>0</v>
      </c>
      <c r="U86" s="121">
        <f>IF(I86=1,ROUND(_xlfn.XLOOKUP($E86,$A$2:$A$11,$C$2:$C$11,0,0)*I86*$D86,2),0)</f>
        <v>0</v>
      </c>
      <c r="V86" s="121">
        <f>IF(J86=1,ROUND(_xlfn.XLOOKUP($E86,$A$2:$A$11,$C$2:$C$11,0,0)*J86*$D86,2),0)</f>
        <v>0</v>
      </c>
      <c r="W86" s="121">
        <f>IF(K86=1,ROUND(_xlfn.XLOOKUP($E86,$A$2:$A$11,$C$2:$C$11,0,0)*K86*$D86,2),0)</f>
        <v>0</v>
      </c>
      <c r="X86" s="121">
        <f>IF(L86=1,ROUND(_xlfn.XLOOKUP($E86,$A$2:$A$11,$C$2:$C$11,0,0)*L86*$D86,2),0)</f>
        <v>0.25</v>
      </c>
      <c r="Y86" s="121">
        <f>IF(M86=1,ROUND(_xlfn.XLOOKUP($E86,$A$2:$A$11,$C$2:$C$11,0,0)*M86*$D86,2),0)</f>
        <v>0</v>
      </c>
      <c r="Z86" s="121">
        <f>IF(N86=1,ROUND(_xlfn.XLOOKUP($E86,$A$2:$A$11,$C$2:$C$11,0,0)*N86*$D86,2),0)</f>
        <v>0</v>
      </c>
      <c r="AA86" s="121">
        <f>IF(O86=1,ROUND(_xlfn.XLOOKUP($E86,$A$2:$A$11,$C$2:$C$11,0,0)*O86*$D86,2),0)</f>
        <v>0</v>
      </c>
      <c r="AB86" s="121">
        <f>IF(P86=1,ROUND(_xlfn.XLOOKUP($E86,$A$2:$A$11,$C$2:$C$11,0,0)*P86*$D86,2),0)</f>
        <v>0</v>
      </c>
      <c r="AC86" s="121">
        <f>IF(Q86=1,ROUND(_xlfn.XLOOKUP($E86,$A$2:$A$11,$C$2:$C$11,0,0)*Q86*$D86,2),0)</f>
        <v>0</v>
      </c>
      <c r="AD86" s="120">
        <f>IF(OR(AND($E86=$A$6,$D$9=AD$15),AND($E86=$A$10,$D$11=AD$15),AND($E86=$A$3,$D$5=AD$15)),$D86-SUM($R86:AC86),IF($E86=$A$10,ROUND(_xlfn.XLOOKUP(AD$15,$D$10:$D$11,$C$10:$C$11,0,0)*$D86,2),IF($E86=$A$3,ROUND(_xlfn.XLOOKUP(AD$15,$D$3:$D$5,$C$3:$C$5,0,0)*$D86,2),IF($E86=$A$6,ROUND(_xlfn.XLOOKUP(AD$15,$D$6:$D$9,$C$6:$C$9,0,0)*$D86,2),""))))</f>
        <v>0</v>
      </c>
      <c r="AE86" s="121">
        <f>IF(OR(AND($E86=$A$6,$D$9=AE$15),AND($E86=$A$10,$D$11=AE$15),AND($E86=$A$3,$D$5=AE$15)),$D86-SUM($R86:AD86),IF($E86=$A$10,ROUND(_xlfn.XLOOKUP(AE$15,$D$10:$D$11,$C$10:$C$11,0,0)*$D86,2),IF($E86=$A$3,ROUND(_xlfn.XLOOKUP(AE$15,$D$3:$D$5,$C$3:$C$5,0,0)*$D86,2),IF($E86=$A$6,ROUND(_xlfn.XLOOKUP(AE$15,$D$6:$D$9,$C$6:$C$9,0,0)*$D86,2),""))))</f>
        <v>0</v>
      </c>
      <c r="AF86" s="122">
        <f>IF(OR(AND($E86=$A$6,$D$9=AF$15),AND($E86=$A$10,$D$11=AF$15),AND($E86=$A$3,$D$5=AF$15)),$D86-SUM($R86:AE86),IF($E86=$A$10,ROUND(_xlfn.XLOOKUP(AF$15,$D$10:$D$11,$C$10:$C$11,0,0)*$D86,2),IF($E86=$A$3,ROUND(_xlfn.XLOOKUP(AF$15,$D$3:$D$5,$C$3:$C$5,0,0)*$D86,2),IF($E86=$A$6,ROUND(_xlfn.XLOOKUP(AF$15,$D$6:$D$9,$C$6:$C$9,0,0)*$D86,2),""))))</f>
        <v>0.25</v>
      </c>
      <c r="AG86" s="91"/>
      <c r="AH86" s="92"/>
      <c r="AI86" s="92"/>
      <c r="AJ86" s="92"/>
      <c r="AK86" s="93"/>
      <c r="AL86" s="120">
        <f>IF(OR(AND($E86=$A$6,$D$9=AL$15),AND($E86=$A$10,$D$11=AL$15),AND($E86=$A$3,$D$5=AL$15)),$D86-SUM($R86:AK86),IF($E86=$A$10,ROUND(_xlfn.XLOOKUP(AL$15,$D$10:$D$11,$C$10:$C$11,0,0)*$D86,2),IF($E86=$A$3,ROUND(_xlfn.XLOOKUP(AL$15,$D$3:$D$5,$C$3:$C$5,0,0)*$D86,2),IF($E86=$A$6,ROUND(_xlfn.XLOOKUP(AL$15,$D$6:$D$9,$C$6:$C$9,0,0)*$D86,2),""))))</f>
        <v>0</v>
      </c>
      <c r="AM86" s="121">
        <f>IF(OR(AND($E86=$A$6,$D$9=AM$15),AND($E86=$A$10,$D$11=AM$15),AND($E86=$A$3,$D$5=AM$15)),$D86-SUM($R86:AL86),IF($E86=$A$10,ROUND(_xlfn.XLOOKUP(AM$15,$D$10:$D$11,$C$10:$C$11,0,0)*$D86,2),IF($E86=$A$3,ROUND(_xlfn.XLOOKUP(AM$15,$D$3:$D$5,$C$3:$C$5,0,0)*$D86,2),IF($E86=$A$6,ROUND(_xlfn.XLOOKUP(AM$15,$D$6:$D$9,$C$6:$C$9,0,0)*$D86,2),""))))</f>
        <v>0</v>
      </c>
      <c r="AN86" s="122">
        <f>IF(OR(AND($E86=$A$6,$D$9=AN$15),AND($E86=$A$10,$D$11=AN$15),AND($E86=$A$3,$D$5=AN$15)),$D86-SUM($R86:AM86),IF($E86=$A$10,ROUND(_xlfn.XLOOKUP(AN$15,$D$10:$D$11,$C$10:$C$11,0,0)*$D86,2),IF($E86=$A$3,ROUND(_xlfn.XLOOKUP(AN$15,$D$3:$D$5,$C$3:$C$5,0,0)*$D86,2),IF($E86=$A$6,ROUND(_xlfn.XLOOKUP(AN$15,$D$6:$D$9,$C$6:$C$9,0,0)*$D86,2),""))))</f>
        <v>0.25</v>
      </c>
      <c r="AO86" s="91"/>
      <c r="AP86" s="92"/>
      <c r="AQ86" s="93"/>
      <c r="AR86" s="92"/>
      <c r="AS86" s="91"/>
      <c r="AT86" s="93"/>
      <c r="AU86" s="130">
        <f>IF(OR(AND($E86=$A$6,$D$9=AU$15),AND($E86=$A$10,$D$11=AU$15),AND($E86=$A$3,$D$5=AU$15)),$D86-SUM($R86:AT86),IF($E86=$A$10,ROUND(_xlfn.XLOOKUP(AU$15,$D$10:$D$11,$C$10:$C$11,0,0)*$D86,2),IF($E86=$A$3,ROUND(_xlfn.XLOOKUP(AU$15,$D$3:$D$5,$C$3:$C$5,0,0)*$D86,2),IF($E86=$A$6,ROUND(_xlfn.XLOOKUP(AU$15,$D$6:$D$9,$C$6:$C$9,0,0)*$D86,2),""))))</f>
        <v>0.25</v>
      </c>
      <c r="AV86" s="3" t="str">
        <f>IF(SUM(R86:AU86)=D86,"","CORRIGIR")</f>
        <v/>
      </c>
    </row>
    <row r="87" spans="1:48" ht="14.4" x14ac:dyDescent="0.3">
      <c r="A87" s="52" t="s">
        <v>86</v>
      </c>
      <c r="B87" s="53" t="s">
        <v>18</v>
      </c>
      <c r="C87" s="54">
        <f t="shared" si="6"/>
        <v>9.5238095238095247E-3</v>
      </c>
      <c r="D87" s="115">
        <f>SUBTOTAL(9,D88)</f>
        <v>1</v>
      </c>
      <c r="E87" s="55"/>
      <c r="F87" s="56"/>
      <c r="G87" s="57"/>
      <c r="H87" s="56"/>
      <c r="I87" s="57"/>
      <c r="J87" s="56"/>
      <c r="K87" s="57"/>
      <c r="L87" s="56"/>
      <c r="M87" s="57"/>
      <c r="N87" s="56"/>
      <c r="O87" s="57"/>
      <c r="P87" s="56"/>
      <c r="Q87" s="58"/>
      <c r="R87" s="100"/>
      <c r="S87" s="101"/>
      <c r="T87" s="100"/>
      <c r="U87" s="101"/>
      <c r="V87" s="100"/>
      <c r="W87" s="101"/>
      <c r="X87" s="100"/>
      <c r="Y87" s="101"/>
      <c r="Z87" s="100"/>
      <c r="AA87" s="101"/>
      <c r="AB87" s="100"/>
      <c r="AC87" s="101"/>
      <c r="AD87" s="100"/>
      <c r="AE87" s="101"/>
      <c r="AF87" s="100"/>
      <c r="AG87" s="101"/>
      <c r="AH87" s="100"/>
      <c r="AI87" s="101"/>
      <c r="AJ87" s="100"/>
      <c r="AK87" s="101"/>
      <c r="AL87" s="100"/>
      <c r="AM87" s="101"/>
      <c r="AN87" s="100"/>
      <c r="AO87" s="101"/>
      <c r="AP87" s="100"/>
      <c r="AQ87" s="101"/>
      <c r="AR87" s="100"/>
      <c r="AS87" s="101"/>
      <c r="AT87" s="100"/>
      <c r="AU87" s="102"/>
    </row>
    <row r="88" spans="1:48" ht="14.4" outlineLevel="1" x14ac:dyDescent="0.3">
      <c r="A88" s="62" t="s">
        <v>243</v>
      </c>
      <c r="B88" s="63" t="s">
        <v>18</v>
      </c>
      <c r="C88" s="68">
        <f t="shared" si="6"/>
        <v>9.5238095238095247E-3</v>
      </c>
      <c r="D88" s="112">
        <v>1</v>
      </c>
      <c r="E88" s="76" t="s">
        <v>122</v>
      </c>
      <c r="F88" s="66"/>
      <c r="G88" s="66"/>
      <c r="H88" s="66"/>
      <c r="I88" s="66"/>
      <c r="J88" s="66" t="s">
        <v>191</v>
      </c>
      <c r="K88" s="66" t="s">
        <v>191</v>
      </c>
      <c r="L88" s="66">
        <v>1</v>
      </c>
      <c r="M88" s="66"/>
      <c r="N88" s="66"/>
      <c r="O88" s="66"/>
      <c r="P88" s="66"/>
      <c r="Q88" s="66"/>
      <c r="R88" s="132">
        <f>IF(F88=1,ROUND(_xlfn.XLOOKUP($E88,$A$2:$A$11,$C$2:$C$11,0,0)*F88*$D88,2),0)</f>
        <v>0</v>
      </c>
      <c r="S88" s="121">
        <f>IF(G88=1,ROUND(_xlfn.XLOOKUP($E88,$A$2:$A$11,$C$2:$C$11,0,0)*G88*$D88,2),0)</f>
        <v>0</v>
      </c>
      <c r="T88" s="121">
        <f>IF(H88=1,ROUND(_xlfn.XLOOKUP($E88,$A$2:$A$11,$C$2:$C$11,0,0)*H88*$D88,2),0)</f>
        <v>0</v>
      </c>
      <c r="U88" s="121">
        <f>IF(I88=1,ROUND(_xlfn.XLOOKUP($E88,$A$2:$A$11,$C$2:$C$11,0,0)*I88*$D88,2),0)</f>
        <v>0</v>
      </c>
      <c r="V88" s="121">
        <f>IF(J88=1,ROUND(_xlfn.XLOOKUP($E88,$A$2:$A$11,$C$2:$C$11,0,0)*J88*$D88,2),0)</f>
        <v>0</v>
      </c>
      <c r="W88" s="121">
        <f>IF(K88=1,ROUND(_xlfn.XLOOKUP($E88,$A$2:$A$11,$C$2:$C$11,0,0)*K88*$D88,2),0)</f>
        <v>0</v>
      </c>
      <c r="X88" s="121">
        <f>IF(L88=1,ROUND(_xlfn.XLOOKUP($E88,$A$2:$A$11,$C$2:$C$11,0,0)*L88*$D88,2),0)</f>
        <v>0.25</v>
      </c>
      <c r="Y88" s="121">
        <f>IF(M88=1,ROUND(_xlfn.XLOOKUP($E88,$A$2:$A$11,$C$2:$C$11,0,0)*M88*$D88,2),0)</f>
        <v>0</v>
      </c>
      <c r="Z88" s="121">
        <f>IF(N88=1,ROUND(_xlfn.XLOOKUP($E88,$A$2:$A$11,$C$2:$C$11,0,0)*N88*$D88,2),0)</f>
        <v>0</v>
      </c>
      <c r="AA88" s="121">
        <f>IF(O88=1,ROUND(_xlfn.XLOOKUP($E88,$A$2:$A$11,$C$2:$C$11,0,0)*O88*$D88,2),0)</f>
        <v>0</v>
      </c>
      <c r="AB88" s="121">
        <f>IF(P88=1,ROUND(_xlfn.XLOOKUP($E88,$A$2:$A$11,$C$2:$C$11,0,0)*P88*$D88,2),0)</f>
        <v>0</v>
      </c>
      <c r="AC88" s="121">
        <f>IF(Q88=1,ROUND(_xlfn.XLOOKUP($E88,$A$2:$A$11,$C$2:$C$11,0,0)*Q88*$D88,2),0)</f>
        <v>0</v>
      </c>
      <c r="AD88" s="120">
        <f>IF(OR(AND($E88=$A$6,$D$9=AD$15),AND($E88=$A$10,$D$11=AD$15),AND($E88=$A$3,$D$5=AD$15)),$D88-SUM($R88:AC88),IF($E88=$A$10,ROUND(_xlfn.XLOOKUP(AD$15,$D$10:$D$11,$C$10:$C$11,0,0)*$D88,2),IF($E88=$A$3,ROUND(_xlfn.XLOOKUP(AD$15,$D$3:$D$5,$C$3:$C$5,0,0)*$D88,2),IF($E88=$A$6,ROUND(_xlfn.XLOOKUP(AD$15,$D$6:$D$9,$C$6:$C$9,0,0)*$D88,2),""))))</f>
        <v>0</v>
      </c>
      <c r="AE88" s="121">
        <f>IF(OR(AND($E88=$A$6,$D$9=AE$15),AND($E88=$A$10,$D$11=AE$15),AND($E88=$A$3,$D$5=AE$15)),$D88-SUM($R88:AD88),IF($E88=$A$10,ROUND(_xlfn.XLOOKUP(AE$15,$D$10:$D$11,$C$10:$C$11,0,0)*$D88,2),IF($E88=$A$3,ROUND(_xlfn.XLOOKUP(AE$15,$D$3:$D$5,$C$3:$C$5,0,0)*$D88,2),IF($E88=$A$6,ROUND(_xlfn.XLOOKUP(AE$15,$D$6:$D$9,$C$6:$C$9,0,0)*$D88,2),""))))</f>
        <v>0</v>
      </c>
      <c r="AF88" s="122">
        <f>IF(OR(AND($E88=$A$6,$D$9=AF$15),AND($E88=$A$10,$D$11=AF$15),AND($E88=$A$3,$D$5=AF$15)),$D88-SUM($R88:AE88),IF($E88=$A$10,ROUND(_xlfn.XLOOKUP(AF$15,$D$10:$D$11,$C$10:$C$11,0,0)*$D88,2),IF($E88=$A$3,ROUND(_xlfn.XLOOKUP(AF$15,$D$3:$D$5,$C$3:$C$5,0,0)*$D88,2),IF($E88=$A$6,ROUND(_xlfn.XLOOKUP(AF$15,$D$6:$D$9,$C$6:$C$9,0,0)*$D88,2),""))))</f>
        <v>0.25</v>
      </c>
      <c r="AG88" s="91"/>
      <c r="AH88" s="92"/>
      <c r="AI88" s="92"/>
      <c r="AJ88" s="92"/>
      <c r="AK88" s="93"/>
      <c r="AL88" s="120">
        <f>IF(OR(AND($E88=$A$6,$D$9=AL$15),AND($E88=$A$10,$D$11=AL$15),AND($E88=$A$3,$D$5=AL$15)),$D88-SUM($R88:AK88),IF($E88=$A$10,ROUND(_xlfn.XLOOKUP(AL$15,$D$10:$D$11,$C$10:$C$11,0,0)*$D88,2),IF($E88=$A$3,ROUND(_xlfn.XLOOKUP(AL$15,$D$3:$D$5,$C$3:$C$5,0,0)*$D88,2),IF($E88=$A$6,ROUND(_xlfn.XLOOKUP(AL$15,$D$6:$D$9,$C$6:$C$9,0,0)*$D88,2),""))))</f>
        <v>0</v>
      </c>
      <c r="AM88" s="121">
        <f>IF(OR(AND($E88=$A$6,$D$9=AM$15),AND($E88=$A$10,$D$11=AM$15),AND($E88=$A$3,$D$5=AM$15)),$D88-SUM($R88:AL88),IF($E88=$A$10,ROUND(_xlfn.XLOOKUP(AM$15,$D$10:$D$11,$C$10:$C$11,0,0)*$D88,2),IF($E88=$A$3,ROUND(_xlfn.XLOOKUP(AM$15,$D$3:$D$5,$C$3:$C$5,0,0)*$D88,2),IF($E88=$A$6,ROUND(_xlfn.XLOOKUP(AM$15,$D$6:$D$9,$C$6:$C$9,0,0)*$D88,2),""))))</f>
        <v>0</v>
      </c>
      <c r="AN88" s="122">
        <f>IF(OR(AND($E88=$A$6,$D$9=AN$15),AND($E88=$A$10,$D$11=AN$15),AND($E88=$A$3,$D$5=AN$15)),$D88-SUM($R88:AM88),IF($E88=$A$10,ROUND(_xlfn.XLOOKUP(AN$15,$D$10:$D$11,$C$10:$C$11,0,0)*$D88,2),IF($E88=$A$3,ROUND(_xlfn.XLOOKUP(AN$15,$D$3:$D$5,$C$3:$C$5,0,0)*$D88,2),IF($E88=$A$6,ROUND(_xlfn.XLOOKUP(AN$15,$D$6:$D$9,$C$6:$C$9,0,0)*$D88,2),""))))</f>
        <v>0.25</v>
      </c>
      <c r="AO88" s="91"/>
      <c r="AP88" s="92"/>
      <c r="AQ88" s="93"/>
      <c r="AR88" s="92"/>
      <c r="AS88" s="91"/>
      <c r="AT88" s="93"/>
      <c r="AU88" s="130">
        <f>IF(OR(AND($E88=$A$6,$D$9=AU$15),AND($E88=$A$10,$D$11=AU$15),AND($E88=$A$3,$D$5=AU$15)),$D88-SUM($R88:AT88),IF($E88=$A$10,ROUND(_xlfn.XLOOKUP(AU$15,$D$10:$D$11,$C$10:$C$11,0,0)*$D88,2),IF($E88=$A$3,ROUND(_xlfn.XLOOKUP(AU$15,$D$3:$D$5,$C$3:$C$5,0,0)*$D88,2),IF($E88=$A$6,ROUND(_xlfn.XLOOKUP(AU$15,$D$6:$D$9,$C$6:$C$9,0,0)*$D88,2),""))))</f>
        <v>0.25</v>
      </c>
      <c r="AV88" s="3" t="str">
        <f>IF(SUM(R88:AU88)=D88,"","CORRIGIR")</f>
        <v/>
      </c>
    </row>
    <row r="89" spans="1:48" s="33" customFormat="1" ht="14.4" x14ac:dyDescent="0.3">
      <c r="A89" s="70">
        <v>4</v>
      </c>
      <c r="B89" s="71" t="s">
        <v>134</v>
      </c>
      <c r="C89" s="77">
        <f t="shared" si="6"/>
        <v>3.8095238095238099E-2</v>
      </c>
      <c r="D89" s="114">
        <f>SUBTOTAL(9,D90:D97)</f>
        <v>4</v>
      </c>
      <c r="E89" s="72"/>
      <c r="F89" s="73"/>
      <c r="G89" s="74"/>
      <c r="H89" s="75"/>
      <c r="I89" s="74"/>
      <c r="J89" s="75"/>
      <c r="K89" s="74"/>
      <c r="L89" s="75"/>
      <c r="M89" s="74"/>
      <c r="N89" s="75"/>
      <c r="O89" s="74"/>
      <c r="P89" s="75"/>
      <c r="Q89" s="72"/>
      <c r="R89" s="103"/>
      <c r="S89" s="104"/>
      <c r="T89" s="103"/>
      <c r="U89" s="104"/>
      <c r="V89" s="103"/>
      <c r="W89" s="104"/>
      <c r="X89" s="103"/>
      <c r="Y89" s="104"/>
      <c r="Z89" s="103"/>
      <c r="AA89" s="104"/>
      <c r="AB89" s="103"/>
      <c r="AC89" s="104"/>
      <c r="AD89" s="103"/>
      <c r="AE89" s="104"/>
      <c r="AF89" s="103"/>
      <c r="AG89" s="104"/>
      <c r="AH89" s="103"/>
      <c r="AI89" s="104"/>
      <c r="AJ89" s="103"/>
      <c r="AK89" s="104"/>
      <c r="AL89" s="103"/>
      <c r="AM89" s="104"/>
      <c r="AN89" s="103"/>
      <c r="AO89" s="104"/>
      <c r="AP89" s="103"/>
      <c r="AQ89" s="104"/>
      <c r="AR89" s="103"/>
      <c r="AS89" s="104"/>
      <c r="AT89" s="103"/>
      <c r="AU89" s="105"/>
      <c r="AV89" s="3"/>
    </row>
    <row r="90" spans="1:48" ht="14.4" x14ac:dyDescent="0.3">
      <c r="A90" s="52" t="s">
        <v>87</v>
      </c>
      <c r="B90" s="53" t="s">
        <v>5</v>
      </c>
      <c r="C90" s="78">
        <f t="shared" si="6"/>
        <v>9.5238095238095247E-3</v>
      </c>
      <c r="D90" s="115">
        <f>SUBTOTAL(9,D91:D91)</f>
        <v>1</v>
      </c>
      <c r="E90" s="55"/>
      <c r="F90" s="56"/>
      <c r="G90" s="57"/>
      <c r="H90" s="56"/>
      <c r="I90" s="57"/>
      <c r="J90" s="56"/>
      <c r="K90" s="57"/>
      <c r="L90" s="56"/>
      <c r="M90" s="57"/>
      <c r="N90" s="56"/>
      <c r="O90" s="57"/>
      <c r="P90" s="56"/>
      <c r="Q90" s="58"/>
      <c r="R90" s="100"/>
      <c r="S90" s="101"/>
      <c r="T90" s="100"/>
      <c r="U90" s="101"/>
      <c r="V90" s="100"/>
      <c r="W90" s="101"/>
      <c r="X90" s="100"/>
      <c r="Y90" s="101"/>
      <c r="Z90" s="100"/>
      <c r="AA90" s="101"/>
      <c r="AB90" s="100"/>
      <c r="AC90" s="101"/>
      <c r="AD90" s="100"/>
      <c r="AE90" s="101"/>
      <c r="AF90" s="100"/>
      <c r="AG90" s="101"/>
      <c r="AH90" s="100"/>
      <c r="AI90" s="101"/>
      <c r="AJ90" s="100"/>
      <c r="AK90" s="101"/>
      <c r="AL90" s="100"/>
      <c r="AM90" s="101"/>
      <c r="AN90" s="100"/>
      <c r="AO90" s="101"/>
      <c r="AP90" s="100"/>
      <c r="AQ90" s="101"/>
      <c r="AR90" s="100"/>
      <c r="AS90" s="101"/>
      <c r="AT90" s="100"/>
      <c r="AU90" s="102"/>
    </row>
    <row r="91" spans="1:48" ht="14.4" outlineLevel="1" x14ac:dyDescent="0.3">
      <c r="A91" s="62" t="s">
        <v>244</v>
      </c>
      <c r="B91" s="63" t="s">
        <v>16</v>
      </c>
      <c r="C91" s="64">
        <f t="shared" si="6"/>
        <v>9.5238095238095247E-3</v>
      </c>
      <c r="D91" s="112">
        <v>1</v>
      </c>
      <c r="E91" s="65" t="s">
        <v>293</v>
      </c>
      <c r="F91" s="66"/>
      <c r="G91" s="66"/>
      <c r="H91" s="66" t="s">
        <v>191</v>
      </c>
      <c r="I91" s="66">
        <v>1</v>
      </c>
      <c r="J91" s="66"/>
      <c r="K91" s="66"/>
      <c r="L91" s="66"/>
      <c r="M91" s="66"/>
      <c r="N91" s="66"/>
      <c r="O91" s="66"/>
      <c r="P91" s="66"/>
      <c r="Q91" s="66"/>
      <c r="R91" s="132">
        <f>IF(F91=1,ROUND(_xlfn.XLOOKUP($E91,$A$2:$A$11,$C$2:$C$11,0,0)*F91*$D91,2),0)</f>
        <v>0</v>
      </c>
      <c r="S91" s="121">
        <f>IF(G91=1,ROUND(_xlfn.XLOOKUP($E91,$A$2:$A$11,$C$2:$C$11,0,0)*G91*$D91,2),0)</f>
        <v>0</v>
      </c>
      <c r="T91" s="121">
        <f>IF(H91=1,ROUND(_xlfn.XLOOKUP($E91,$A$2:$A$11,$C$2:$C$11,0,0)*H91*$D91,2),0)</f>
        <v>0</v>
      </c>
      <c r="U91" s="121">
        <f>IF(I91=1,ROUND(_xlfn.XLOOKUP($E91,$A$2:$A$11,$C$2:$C$11,0,0)*I91*$D91,2),0)</f>
        <v>1</v>
      </c>
      <c r="V91" s="121">
        <f>IF(J91=1,ROUND(_xlfn.XLOOKUP($E91,$A$2:$A$11,$C$2:$C$11,0,0)*J91*$D91,2),0)</f>
        <v>0</v>
      </c>
      <c r="W91" s="121">
        <f>IF(K91=1,ROUND(_xlfn.XLOOKUP($E91,$A$2:$A$11,$C$2:$C$11,0,0)*K91*$D91,2),0)</f>
        <v>0</v>
      </c>
      <c r="X91" s="121">
        <f>IF(L91=1,ROUND(_xlfn.XLOOKUP($E91,$A$2:$A$11,$C$2:$C$11,0,0)*L91*$D91,2),0)</f>
        <v>0</v>
      </c>
      <c r="Y91" s="121">
        <f>IF(M91=1,ROUND(_xlfn.XLOOKUP($E91,$A$2:$A$11,$C$2:$C$11,0,0)*M91*$D91,2),0)</f>
        <v>0</v>
      </c>
      <c r="Z91" s="121">
        <f>IF(N91=1,ROUND(_xlfn.XLOOKUP($E91,$A$2:$A$11,$C$2:$C$11,0,0)*N91*$D91,2),0)</f>
        <v>0</v>
      </c>
      <c r="AA91" s="121">
        <f>IF(O91=1,ROUND(_xlfn.XLOOKUP($E91,$A$2:$A$11,$C$2:$C$11,0,0)*O91*$D91,2),0)</f>
        <v>0</v>
      </c>
      <c r="AB91" s="121">
        <f>IF(P91=1,ROUND(_xlfn.XLOOKUP($E91,$A$2:$A$11,$C$2:$C$11,0,0)*P91*$D91,2),0)</f>
        <v>0</v>
      </c>
      <c r="AC91" s="121">
        <f>IF(Q91=1,ROUND(_xlfn.XLOOKUP($E91,$A$2:$A$11,$C$2:$C$11,0,0)*Q91*$D91,2),0)</f>
        <v>0</v>
      </c>
      <c r="AD91" s="120" t="str">
        <f>IF(OR(AND($E91=$A$6,$D$9=AD$15),AND($E91=$A$10,$D$11=AD$15),AND($E91=$A$3,$D$5=AD$15)),$D91-SUM($R91:AC91),IF($E91=$A$10,ROUND(_xlfn.XLOOKUP(AD$15,$D$10:$D$11,$C$10:$C$11,0,0)*$D91,2),IF($E91=$A$3,ROUND(_xlfn.XLOOKUP(AD$15,$D$3:$D$5,$C$3:$C$5,0,0)*$D91,2),IF($E91=$A$6,ROUND(_xlfn.XLOOKUP(AD$15,$D$6:$D$9,$C$6:$C$9,0,0)*$D91,2),""))))</f>
        <v/>
      </c>
      <c r="AE91" s="121" t="str">
        <f>IF(OR(AND($E91=$A$6,$D$9=AE$15),AND($E91=$A$10,$D$11=AE$15),AND($E91=$A$3,$D$5=AE$15)),$D91-SUM($R91:AD91),IF($E91=$A$10,ROUND(_xlfn.XLOOKUP(AE$15,$D$10:$D$11,$C$10:$C$11,0,0)*$D91,2),IF($E91=$A$3,ROUND(_xlfn.XLOOKUP(AE$15,$D$3:$D$5,$C$3:$C$5,0,0)*$D91,2),IF($E91=$A$6,ROUND(_xlfn.XLOOKUP(AE$15,$D$6:$D$9,$C$6:$C$9,0,0)*$D91,2),""))))</f>
        <v/>
      </c>
      <c r="AF91" s="122" t="str">
        <f>IF(OR(AND($E91=$A$6,$D$9=AF$15),AND($E91=$A$10,$D$11=AF$15),AND($E91=$A$3,$D$5=AF$15)),$D91-SUM($R91:AE91),IF($E91=$A$10,ROUND(_xlfn.XLOOKUP(AF$15,$D$10:$D$11,$C$10:$C$11,0,0)*$D91,2),IF($E91=$A$3,ROUND(_xlfn.XLOOKUP(AF$15,$D$3:$D$5,$C$3:$C$5,0,0)*$D91,2),IF($E91=$A$6,ROUND(_xlfn.XLOOKUP(AF$15,$D$6:$D$9,$C$6:$C$9,0,0)*$D91,2),""))))</f>
        <v/>
      </c>
      <c r="AG91" s="91"/>
      <c r="AH91" s="92"/>
      <c r="AI91" s="92"/>
      <c r="AJ91" s="92"/>
      <c r="AK91" s="93"/>
      <c r="AL91" s="120" t="str">
        <f>IF(OR(AND($E91=$A$6,$D$9=AL$15),AND($E91=$A$10,$D$11=AL$15),AND($E91=$A$3,$D$5=AL$15)),$D91-SUM($R91:AK91),IF($E91=$A$10,ROUND(_xlfn.XLOOKUP(AL$15,$D$10:$D$11,$C$10:$C$11,0,0)*$D91,2),IF($E91=$A$3,ROUND(_xlfn.XLOOKUP(AL$15,$D$3:$D$5,$C$3:$C$5,0,0)*$D91,2),IF($E91=$A$6,ROUND(_xlfn.XLOOKUP(AL$15,$D$6:$D$9,$C$6:$C$9,0,0)*$D91,2),""))))</f>
        <v/>
      </c>
      <c r="AM91" s="121" t="str">
        <f>IF(OR(AND($E91=$A$6,$D$9=AM$15),AND($E91=$A$10,$D$11=AM$15),AND($E91=$A$3,$D$5=AM$15)),$D91-SUM($R91:AL91),IF($E91=$A$10,ROUND(_xlfn.XLOOKUP(AM$15,$D$10:$D$11,$C$10:$C$11,0,0)*$D91,2),IF($E91=$A$3,ROUND(_xlfn.XLOOKUP(AM$15,$D$3:$D$5,$C$3:$C$5,0,0)*$D91,2),IF($E91=$A$6,ROUND(_xlfn.XLOOKUP(AM$15,$D$6:$D$9,$C$6:$C$9,0,0)*$D91,2),""))))</f>
        <v/>
      </c>
      <c r="AN91" s="122" t="str">
        <f>IF(OR(AND($E91=$A$6,$D$9=AN$15),AND($E91=$A$10,$D$11=AN$15),AND($E91=$A$3,$D$5=AN$15)),$D91-SUM($R91:AM91),IF($E91=$A$10,ROUND(_xlfn.XLOOKUP(AN$15,$D$10:$D$11,$C$10:$C$11,0,0)*$D91,2),IF($E91=$A$3,ROUND(_xlfn.XLOOKUP(AN$15,$D$3:$D$5,$C$3:$C$5,0,0)*$D91,2),IF($E91=$A$6,ROUND(_xlfn.XLOOKUP(AN$15,$D$6:$D$9,$C$6:$C$9,0,0)*$D91,2),""))))</f>
        <v/>
      </c>
      <c r="AO91" s="91"/>
      <c r="AP91" s="92"/>
      <c r="AQ91" s="93"/>
      <c r="AR91" s="92"/>
      <c r="AS91" s="91"/>
      <c r="AT91" s="93"/>
      <c r="AU91" s="130" t="str">
        <f>IF(OR(AND($E91=$A$6,$D$9=AU$15),AND($E91=$A$10,$D$11=AU$15),AND($E91=$A$3,$D$5=AU$15)),$D91-SUM($R91:AT91),IF($E91=$A$10,ROUND(_xlfn.XLOOKUP(AU$15,$D$10:$D$11,$C$10:$C$11,0,0)*$D91,2),IF($E91=$A$3,ROUND(_xlfn.XLOOKUP(AU$15,$D$3:$D$5,$C$3:$C$5,0,0)*$D91,2),IF($E91=$A$6,ROUND(_xlfn.XLOOKUP(AU$15,$D$6:$D$9,$C$6:$C$9,0,0)*$D91,2),""))))</f>
        <v/>
      </c>
      <c r="AV91" s="3" t="str">
        <f>IF(SUM(R91:AU91)=D91,"","CORRIGIR")</f>
        <v/>
      </c>
    </row>
    <row r="92" spans="1:48" ht="14.4" x14ac:dyDescent="0.3">
      <c r="A92" s="52" t="s">
        <v>88</v>
      </c>
      <c r="B92" s="53" t="s">
        <v>75</v>
      </c>
      <c r="C92" s="79">
        <f t="shared" si="6"/>
        <v>9.5238095238095247E-3</v>
      </c>
      <c r="D92" s="115">
        <f>SUBTOTAL(9,D93)</f>
        <v>1</v>
      </c>
      <c r="E92" s="55"/>
      <c r="F92" s="56"/>
      <c r="G92" s="57"/>
      <c r="H92" s="56"/>
      <c r="I92" s="57"/>
      <c r="J92" s="56"/>
      <c r="K92" s="57"/>
      <c r="L92" s="56"/>
      <c r="M92" s="57"/>
      <c r="N92" s="56"/>
      <c r="O92" s="57"/>
      <c r="P92" s="56"/>
      <c r="Q92" s="58"/>
      <c r="R92" s="100"/>
      <c r="S92" s="101"/>
      <c r="T92" s="100"/>
      <c r="U92" s="101"/>
      <c r="V92" s="100"/>
      <c r="W92" s="101"/>
      <c r="X92" s="100"/>
      <c r="Y92" s="101"/>
      <c r="Z92" s="100"/>
      <c r="AA92" s="101"/>
      <c r="AB92" s="100"/>
      <c r="AC92" s="101"/>
      <c r="AD92" s="100"/>
      <c r="AE92" s="101"/>
      <c r="AF92" s="100"/>
      <c r="AG92" s="101"/>
      <c r="AH92" s="100"/>
      <c r="AI92" s="101"/>
      <c r="AJ92" s="100"/>
      <c r="AK92" s="101"/>
      <c r="AL92" s="100"/>
      <c r="AM92" s="101"/>
      <c r="AN92" s="100"/>
      <c r="AO92" s="101"/>
      <c r="AP92" s="100"/>
      <c r="AQ92" s="101"/>
      <c r="AR92" s="100"/>
      <c r="AS92" s="101"/>
      <c r="AT92" s="100"/>
      <c r="AU92" s="102"/>
    </row>
    <row r="93" spans="1:48" ht="28.8" outlineLevel="1" x14ac:dyDescent="0.3">
      <c r="A93" s="62" t="s">
        <v>245</v>
      </c>
      <c r="B93" s="63" t="s">
        <v>163</v>
      </c>
      <c r="C93" s="68">
        <f t="shared" si="6"/>
        <v>9.5238095238095247E-3</v>
      </c>
      <c r="D93" s="112">
        <v>1</v>
      </c>
      <c r="E93" s="76" t="s">
        <v>122</v>
      </c>
      <c r="F93" s="66"/>
      <c r="G93" s="66"/>
      <c r="H93" s="66"/>
      <c r="I93" s="66"/>
      <c r="J93" s="66" t="s">
        <v>191</v>
      </c>
      <c r="K93" s="66" t="s">
        <v>191</v>
      </c>
      <c r="L93" s="66">
        <v>1</v>
      </c>
      <c r="M93" s="66"/>
      <c r="N93" s="66"/>
      <c r="O93" s="66"/>
      <c r="P93" s="66"/>
      <c r="Q93" s="66"/>
      <c r="R93" s="132">
        <f>IF(F93=1,ROUND(_xlfn.XLOOKUP($E93,$A$2:$A$11,$C$2:$C$11,0,0)*F93*$D93,2),0)</f>
        <v>0</v>
      </c>
      <c r="S93" s="121">
        <f>IF(G93=1,ROUND(_xlfn.XLOOKUP($E93,$A$2:$A$11,$C$2:$C$11,0,0)*G93*$D93,2),0)</f>
        <v>0</v>
      </c>
      <c r="T93" s="121">
        <f>IF(H93=1,ROUND(_xlfn.XLOOKUP($E93,$A$2:$A$11,$C$2:$C$11,0,0)*H93*$D93,2),0)</f>
        <v>0</v>
      </c>
      <c r="U93" s="121">
        <f>IF(I93=1,ROUND(_xlfn.XLOOKUP($E93,$A$2:$A$11,$C$2:$C$11,0,0)*I93*$D93,2),0)</f>
        <v>0</v>
      </c>
      <c r="V93" s="121">
        <f>IF(J93=1,ROUND(_xlfn.XLOOKUP($E93,$A$2:$A$11,$C$2:$C$11,0,0)*J93*$D93,2),0)</f>
        <v>0</v>
      </c>
      <c r="W93" s="121">
        <f>IF(K93=1,ROUND(_xlfn.XLOOKUP($E93,$A$2:$A$11,$C$2:$C$11,0,0)*K93*$D93,2),0)</f>
        <v>0</v>
      </c>
      <c r="X93" s="121">
        <f>IF(L93=1,ROUND(_xlfn.XLOOKUP($E93,$A$2:$A$11,$C$2:$C$11,0,0)*L93*$D93,2),0)</f>
        <v>0.25</v>
      </c>
      <c r="Y93" s="121">
        <f>IF(M93=1,ROUND(_xlfn.XLOOKUP($E93,$A$2:$A$11,$C$2:$C$11,0,0)*M93*$D93,2),0)</f>
        <v>0</v>
      </c>
      <c r="Z93" s="121">
        <f>IF(N93=1,ROUND(_xlfn.XLOOKUP($E93,$A$2:$A$11,$C$2:$C$11,0,0)*N93*$D93,2),0)</f>
        <v>0</v>
      </c>
      <c r="AA93" s="121">
        <f>IF(O93=1,ROUND(_xlfn.XLOOKUP($E93,$A$2:$A$11,$C$2:$C$11,0,0)*O93*$D93,2),0)</f>
        <v>0</v>
      </c>
      <c r="AB93" s="121">
        <f>IF(P93=1,ROUND(_xlfn.XLOOKUP($E93,$A$2:$A$11,$C$2:$C$11,0,0)*P93*$D93,2),0)</f>
        <v>0</v>
      </c>
      <c r="AC93" s="121">
        <f>IF(Q93=1,ROUND(_xlfn.XLOOKUP($E93,$A$2:$A$11,$C$2:$C$11,0,0)*Q93*$D93,2),0)</f>
        <v>0</v>
      </c>
      <c r="AD93" s="120">
        <f>IF(OR(AND($E93=$A$6,$D$9=AD$15),AND($E93=$A$10,$D$11=AD$15),AND($E93=$A$3,$D$5=AD$15)),$D93-SUM($R93:AC93),IF($E93=$A$10,ROUND(_xlfn.XLOOKUP(AD$15,$D$10:$D$11,$C$10:$C$11,0,0)*$D93,2),IF($E93=$A$3,ROUND(_xlfn.XLOOKUP(AD$15,$D$3:$D$5,$C$3:$C$5,0,0)*$D93,2),IF($E93=$A$6,ROUND(_xlfn.XLOOKUP(AD$15,$D$6:$D$9,$C$6:$C$9,0,0)*$D93,2),""))))</f>
        <v>0</v>
      </c>
      <c r="AE93" s="121">
        <f>IF(OR(AND($E93=$A$6,$D$9=AE$15),AND($E93=$A$10,$D$11=AE$15),AND($E93=$A$3,$D$5=AE$15)),$D93-SUM($R93:AD93),IF($E93=$A$10,ROUND(_xlfn.XLOOKUP(AE$15,$D$10:$D$11,$C$10:$C$11,0,0)*$D93,2),IF($E93=$A$3,ROUND(_xlfn.XLOOKUP(AE$15,$D$3:$D$5,$C$3:$C$5,0,0)*$D93,2),IF($E93=$A$6,ROUND(_xlfn.XLOOKUP(AE$15,$D$6:$D$9,$C$6:$C$9,0,0)*$D93,2),""))))</f>
        <v>0</v>
      </c>
      <c r="AF93" s="122">
        <f>IF(OR(AND($E93=$A$6,$D$9=AF$15),AND($E93=$A$10,$D$11=AF$15),AND($E93=$A$3,$D$5=AF$15)),$D93-SUM($R93:AE93),IF($E93=$A$10,ROUND(_xlfn.XLOOKUP(AF$15,$D$10:$D$11,$C$10:$C$11,0,0)*$D93,2),IF($E93=$A$3,ROUND(_xlfn.XLOOKUP(AF$15,$D$3:$D$5,$C$3:$C$5,0,0)*$D93,2),IF($E93=$A$6,ROUND(_xlfn.XLOOKUP(AF$15,$D$6:$D$9,$C$6:$C$9,0,0)*$D93,2),""))))</f>
        <v>0.25</v>
      </c>
      <c r="AG93" s="91"/>
      <c r="AH93" s="92"/>
      <c r="AI93" s="92"/>
      <c r="AJ93" s="92"/>
      <c r="AK93" s="93"/>
      <c r="AL93" s="120">
        <f>IF(OR(AND($E93=$A$6,$D$9=AL$15),AND($E93=$A$10,$D$11=AL$15),AND($E93=$A$3,$D$5=AL$15)),$D93-SUM($R93:AK93),IF($E93=$A$10,ROUND(_xlfn.XLOOKUP(AL$15,$D$10:$D$11,$C$10:$C$11,0,0)*$D93,2),IF($E93=$A$3,ROUND(_xlfn.XLOOKUP(AL$15,$D$3:$D$5,$C$3:$C$5,0,0)*$D93,2),IF($E93=$A$6,ROUND(_xlfn.XLOOKUP(AL$15,$D$6:$D$9,$C$6:$C$9,0,0)*$D93,2),""))))</f>
        <v>0</v>
      </c>
      <c r="AM93" s="121">
        <f>IF(OR(AND($E93=$A$6,$D$9=AM$15),AND($E93=$A$10,$D$11=AM$15),AND($E93=$A$3,$D$5=AM$15)),$D93-SUM($R93:AL93),IF($E93=$A$10,ROUND(_xlfn.XLOOKUP(AM$15,$D$10:$D$11,$C$10:$C$11,0,0)*$D93,2),IF($E93=$A$3,ROUND(_xlfn.XLOOKUP(AM$15,$D$3:$D$5,$C$3:$C$5,0,0)*$D93,2),IF($E93=$A$6,ROUND(_xlfn.XLOOKUP(AM$15,$D$6:$D$9,$C$6:$C$9,0,0)*$D93,2),""))))</f>
        <v>0</v>
      </c>
      <c r="AN93" s="122">
        <f>IF(OR(AND($E93=$A$6,$D$9=AN$15),AND($E93=$A$10,$D$11=AN$15),AND($E93=$A$3,$D$5=AN$15)),$D93-SUM($R93:AM93),IF($E93=$A$10,ROUND(_xlfn.XLOOKUP(AN$15,$D$10:$D$11,$C$10:$C$11,0,0)*$D93,2),IF($E93=$A$3,ROUND(_xlfn.XLOOKUP(AN$15,$D$3:$D$5,$C$3:$C$5,0,0)*$D93,2),IF($E93=$A$6,ROUND(_xlfn.XLOOKUP(AN$15,$D$6:$D$9,$C$6:$C$9,0,0)*$D93,2),""))))</f>
        <v>0.25</v>
      </c>
      <c r="AO93" s="91"/>
      <c r="AP93" s="92"/>
      <c r="AQ93" s="93"/>
      <c r="AR93" s="92"/>
      <c r="AS93" s="91"/>
      <c r="AT93" s="93"/>
      <c r="AU93" s="130">
        <f>IF(OR(AND($E93=$A$6,$D$9=AU$15),AND($E93=$A$10,$D$11=AU$15),AND($E93=$A$3,$D$5=AU$15)),$D93-SUM($R93:AT93),IF($E93=$A$10,ROUND(_xlfn.XLOOKUP(AU$15,$D$10:$D$11,$C$10:$C$11,0,0)*$D93,2),IF($E93=$A$3,ROUND(_xlfn.XLOOKUP(AU$15,$D$3:$D$5,$C$3:$C$5,0,0)*$D93,2),IF($E93=$A$6,ROUND(_xlfn.XLOOKUP(AU$15,$D$6:$D$9,$C$6:$C$9,0,0)*$D93,2),""))))</f>
        <v>0.25</v>
      </c>
      <c r="AV93" s="3" t="str">
        <f>IF(SUM(R93:AU93)=D93,"","CORRIGIR")</f>
        <v/>
      </c>
    </row>
    <row r="94" spans="1:48" ht="14.4" x14ac:dyDescent="0.3">
      <c r="A94" s="52" t="s">
        <v>89</v>
      </c>
      <c r="B94" s="53" t="s">
        <v>17</v>
      </c>
      <c r="C94" s="79">
        <f t="shared" si="6"/>
        <v>9.5238095238095247E-3</v>
      </c>
      <c r="D94" s="115">
        <f>SUBTOTAL(9,D95)</f>
        <v>1</v>
      </c>
      <c r="E94" s="55"/>
      <c r="F94" s="56"/>
      <c r="G94" s="57"/>
      <c r="H94" s="56"/>
      <c r="I94" s="57"/>
      <c r="J94" s="56"/>
      <c r="K94" s="57"/>
      <c r="L94" s="56"/>
      <c r="M94" s="57"/>
      <c r="N94" s="56"/>
      <c r="O94" s="57"/>
      <c r="P94" s="56"/>
      <c r="Q94" s="58"/>
      <c r="R94" s="100"/>
      <c r="S94" s="101"/>
      <c r="T94" s="100"/>
      <c r="U94" s="101"/>
      <c r="V94" s="100"/>
      <c r="W94" s="101"/>
      <c r="X94" s="100"/>
      <c r="Y94" s="101"/>
      <c r="Z94" s="100"/>
      <c r="AA94" s="101"/>
      <c r="AB94" s="100"/>
      <c r="AC94" s="101"/>
      <c r="AD94" s="100"/>
      <c r="AE94" s="101"/>
      <c r="AF94" s="100"/>
      <c r="AG94" s="101"/>
      <c r="AH94" s="100"/>
      <c r="AI94" s="101"/>
      <c r="AJ94" s="100"/>
      <c r="AK94" s="101"/>
      <c r="AL94" s="100"/>
      <c r="AM94" s="101"/>
      <c r="AN94" s="100"/>
      <c r="AO94" s="101"/>
      <c r="AP94" s="100"/>
      <c r="AQ94" s="101"/>
      <c r="AR94" s="100"/>
      <c r="AS94" s="101"/>
      <c r="AT94" s="100"/>
      <c r="AU94" s="102"/>
    </row>
    <row r="95" spans="1:48" ht="14.4" outlineLevel="1" x14ac:dyDescent="0.3">
      <c r="A95" s="62" t="s">
        <v>246</v>
      </c>
      <c r="B95" s="63" t="s">
        <v>17</v>
      </c>
      <c r="C95" s="68">
        <f t="shared" si="6"/>
        <v>9.5238095238095247E-3</v>
      </c>
      <c r="D95" s="112">
        <v>1</v>
      </c>
      <c r="E95" s="76" t="s">
        <v>122</v>
      </c>
      <c r="F95" s="66"/>
      <c r="G95" s="66"/>
      <c r="H95" s="66"/>
      <c r="I95" s="66"/>
      <c r="J95" s="66" t="s">
        <v>191</v>
      </c>
      <c r="K95" s="66" t="s">
        <v>191</v>
      </c>
      <c r="L95" s="66">
        <v>1</v>
      </c>
      <c r="M95" s="66"/>
      <c r="N95" s="66"/>
      <c r="O95" s="66"/>
      <c r="P95" s="66"/>
      <c r="Q95" s="66"/>
      <c r="R95" s="132">
        <f>IF(F95=1,ROUND(_xlfn.XLOOKUP($E95,$A$2:$A$11,$C$2:$C$11,0,0)*F95*$D95,2),0)</f>
        <v>0</v>
      </c>
      <c r="S95" s="121">
        <f>IF(G95=1,ROUND(_xlfn.XLOOKUP($E95,$A$2:$A$11,$C$2:$C$11,0,0)*G95*$D95,2),0)</f>
        <v>0</v>
      </c>
      <c r="T95" s="121">
        <f>IF(H95=1,ROUND(_xlfn.XLOOKUP($E95,$A$2:$A$11,$C$2:$C$11,0,0)*H95*$D95,2),0)</f>
        <v>0</v>
      </c>
      <c r="U95" s="121">
        <f>IF(I95=1,ROUND(_xlfn.XLOOKUP($E95,$A$2:$A$11,$C$2:$C$11,0,0)*I95*$D95,2),0)</f>
        <v>0</v>
      </c>
      <c r="V95" s="121">
        <f>IF(J95=1,ROUND(_xlfn.XLOOKUP($E95,$A$2:$A$11,$C$2:$C$11,0,0)*J95*$D95,2),0)</f>
        <v>0</v>
      </c>
      <c r="W95" s="121">
        <f>IF(K95=1,ROUND(_xlfn.XLOOKUP($E95,$A$2:$A$11,$C$2:$C$11,0,0)*K95*$D95,2),0)</f>
        <v>0</v>
      </c>
      <c r="X95" s="121">
        <f>IF(L95=1,ROUND(_xlfn.XLOOKUP($E95,$A$2:$A$11,$C$2:$C$11,0,0)*L95*$D95,2),0)</f>
        <v>0.25</v>
      </c>
      <c r="Y95" s="121">
        <f>IF(M95=1,ROUND(_xlfn.XLOOKUP($E95,$A$2:$A$11,$C$2:$C$11,0,0)*M95*$D95,2),0)</f>
        <v>0</v>
      </c>
      <c r="Z95" s="121">
        <f>IF(N95=1,ROUND(_xlfn.XLOOKUP($E95,$A$2:$A$11,$C$2:$C$11,0,0)*N95*$D95,2),0)</f>
        <v>0</v>
      </c>
      <c r="AA95" s="121">
        <f>IF(O95=1,ROUND(_xlfn.XLOOKUP($E95,$A$2:$A$11,$C$2:$C$11,0,0)*O95*$D95,2),0)</f>
        <v>0</v>
      </c>
      <c r="AB95" s="121">
        <f>IF(P95=1,ROUND(_xlfn.XLOOKUP($E95,$A$2:$A$11,$C$2:$C$11,0,0)*P95*$D95,2),0)</f>
        <v>0</v>
      </c>
      <c r="AC95" s="121">
        <f>IF(Q95=1,ROUND(_xlfn.XLOOKUP($E95,$A$2:$A$11,$C$2:$C$11,0,0)*Q95*$D95,2),0)</f>
        <v>0</v>
      </c>
      <c r="AD95" s="120">
        <f>IF(OR(AND($E95=$A$6,$D$9=AD$15),AND($E95=$A$10,$D$11=AD$15),AND($E95=$A$3,$D$5=AD$15)),$D95-SUM($R95:AC95),IF($E95=$A$10,ROUND(_xlfn.XLOOKUP(AD$15,$D$10:$D$11,$C$10:$C$11,0,0)*$D95,2),IF($E95=$A$3,ROUND(_xlfn.XLOOKUP(AD$15,$D$3:$D$5,$C$3:$C$5,0,0)*$D95,2),IF($E95=$A$6,ROUND(_xlfn.XLOOKUP(AD$15,$D$6:$D$9,$C$6:$C$9,0,0)*$D95,2),""))))</f>
        <v>0</v>
      </c>
      <c r="AE95" s="121">
        <f>IF(OR(AND($E95=$A$6,$D$9=AE$15),AND($E95=$A$10,$D$11=AE$15),AND($E95=$A$3,$D$5=AE$15)),$D95-SUM($R95:AD95),IF($E95=$A$10,ROUND(_xlfn.XLOOKUP(AE$15,$D$10:$D$11,$C$10:$C$11,0,0)*$D95,2),IF($E95=$A$3,ROUND(_xlfn.XLOOKUP(AE$15,$D$3:$D$5,$C$3:$C$5,0,0)*$D95,2),IF($E95=$A$6,ROUND(_xlfn.XLOOKUP(AE$15,$D$6:$D$9,$C$6:$C$9,0,0)*$D95,2),""))))</f>
        <v>0</v>
      </c>
      <c r="AF95" s="122">
        <f>IF(OR(AND($E95=$A$6,$D$9=AF$15),AND($E95=$A$10,$D$11=AF$15),AND($E95=$A$3,$D$5=AF$15)),$D95-SUM($R95:AE95),IF($E95=$A$10,ROUND(_xlfn.XLOOKUP(AF$15,$D$10:$D$11,$C$10:$C$11,0,0)*$D95,2),IF($E95=$A$3,ROUND(_xlfn.XLOOKUP(AF$15,$D$3:$D$5,$C$3:$C$5,0,0)*$D95,2),IF($E95=$A$6,ROUND(_xlfn.XLOOKUP(AF$15,$D$6:$D$9,$C$6:$C$9,0,0)*$D95,2),""))))</f>
        <v>0.25</v>
      </c>
      <c r="AG95" s="91"/>
      <c r="AH95" s="92"/>
      <c r="AI95" s="92"/>
      <c r="AJ95" s="92"/>
      <c r="AK95" s="93"/>
      <c r="AL95" s="120">
        <f>IF(OR(AND($E95=$A$6,$D$9=AL$15),AND($E95=$A$10,$D$11=AL$15),AND($E95=$A$3,$D$5=AL$15)),$D95-SUM($R95:AK95),IF($E95=$A$10,ROUND(_xlfn.XLOOKUP(AL$15,$D$10:$D$11,$C$10:$C$11,0,0)*$D95,2),IF($E95=$A$3,ROUND(_xlfn.XLOOKUP(AL$15,$D$3:$D$5,$C$3:$C$5,0,0)*$D95,2),IF($E95=$A$6,ROUND(_xlfn.XLOOKUP(AL$15,$D$6:$D$9,$C$6:$C$9,0,0)*$D95,2),""))))</f>
        <v>0</v>
      </c>
      <c r="AM95" s="121">
        <f>IF(OR(AND($E95=$A$6,$D$9=AM$15),AND($E95=$A$10,$D$11=AM$15),AND($E95=$A$3,$D$5=AM$15)),$D95-SUM($R95:AL95),IF($E95=$A$10,ROUND(_xlfn.XLOOKUP(AM$15,$D$10:$D$11,$C$10:$C$11,0,0)*$D95,2),IF($E95=$A$3,ROUND(_xlfn.XLOOKUP(AM$15,$D$3:$D$5,$C$3:$C$5,0,0)*$D95,2),IF($E95=$A$6,ROUND(_xlfn.XLOOKUP(AM$15,$D$6:$D$9,$C$6:$C$9,0,0)*$D95,2),""))))</f>
        <v>0</v>
      </c>
      <c r="AN95" s="122">
        <f>IF(OR(AND($E95=$A$6,$D$9=AN$15),AND($E95=$A$10,$D$11=AN$15),AND($E95=$A$3,$D$5=AN$15)),$D95-SUM($R95:AM95),IF($E95=$A$10,ROUND(_xlfn.XLOOKUP(AN$15,$D$10:$D$11,$C$10:$C$11,0,0)*$D95,2),IF($E95=$A$3,ROUND(_xlfn.XLOOKUP(AN$15,$D$3:$D$5,$C$3:$C$5,0,0)*$D95,2),IF($E95=$A$6,ROUND(_xlfn.XLOOKUP(AN$15,$D$6:$D$9,$C$6:$C$9,0,0)*$D95,2),""))))</f>
        <v>0.25</v>
      </c>
      <c r="AO95" s="91"/>
      <c r="AP95" s="92"/>
      <c r="AQ95" s="93"/>
      <c r="AR95" s="92"/>
      <c r="AS95" s="91"/>
      <c r="AT95" s="93"/>
      <c r="AU95" s="130">
        <f>IF(OR(AND($E95=$A$6,$D$9=AU$15),AND($E95=$A$10,$D$11=AU$15),AND($E95=$A$3,$D$5=AU$15)),$D95-SUM($R95:AT95),IF($E95=$A$10,ROUND(_xlfn.XLOOKUP(AU$15,$D$10:$D$11,$C$10:$C$11,0,0)*$D95,2),IF($E95=$A$3,ROUND(_xlfn.XLOOKUP(AU$15,$D$3:$D$5,$C$3:$C$5,0,0)*$D95,2),IF($E95=$A$6,ROUND(_xlfn.XLOOKUP(AU$15,$D$6:$D$9,$C$6:$C$9,0,0)*$D95,2),""))))</f>
        <v>0.25</v>
      </c>
      <c r="AV95" s="3" t="str">
        <f>IF(SUM(R95:AU95)=D95,"","CORRIGIR")</f>
        <v/>
      </c>
    </row>
    <row r="96" spans="1:48" ht="14.4" x14ac:dyDescent="0.3">
      <c r="A96" s="52" t="s">
        <v>90</v>
      </c>
      <c r="B96" s="53" t="s">
        <v>18</v>
      </c>
      <c r="C96" s="79">
        <f t="shared" si="6"/>
        <v>9.5238095238095247E-3</v>
      </c>
      <c r="D96" s="115">
        <f>SUBTOTAL(9,D97)</f>
        <v>1</v>
      </c>
      <c r="E96" s="55"/>
      <c r="F96" s="56"/>
      <c r="G96" s="57"/>
      <c r="H96" s="56"/>
      <c r="I96" s="57"/>
      <c r="J96" s="56"/>
      <c r="K96" s="57"/>
      <c r="L96" s="56"/>
      <c r="M96" s="57"/>
      <c r="N96" s="56"/>
      <c r="O96" s="57"/>
      <c r="P96" s="56"/>
      <c r="Q96" s="58"/>
      <c r="R96" s="100"/>
      <c r="S96" s="101"/>
      <c r="T96" s="100"/>
      <c r="U96" s="101"/>
      <c r="V96" s="100"/>
      <c r="W96" s="101"/>
      <c r="X96" s="100"/>
      <c r="Y96" s="101"/>
      <c r="Z96" s="100"/>
      <c r="AA96" s="101"/>
      <c r="AB96" s="100"/>
      <c r="AC96" s="101"/>
      <c r="AD96" s="100"/>
      <c r="AE96" s="101"/>
      <c r="AF96" s="100"/>
      <c r="AG96" s="101"/>
      <c r="AH96" s="100"/>
      <c r="AI96" s="101"/>
      <c r="AJ96" s="100"/>
      <c r="AK96" s="101"/>
      <c r="AL96" s="100"/>
      <c r="AM96" s="101"/>
      <c r="AN96" s="100"/>
      <c r="AO96" s="101"/>
      <c r="AP96" s="100"/>
      <c r="AQ96" s="101"/>
      <c r="AR96" s="100"/>
      <c r="AS96" s="101"/>
      <c r="AT96" s="100"/>
      <c r="AU96" s="102"/>
    </row>
    <row r="97" spans="1:48" ht="14.4" outlineLevel="1" x14ac:dyDescent="0.3">
      <c r="A97" s="62" t="s">
        <v>247</v>
      </c>
      <c r="B97" s="63" t="s">
        <v>18</v>
      </c>
      <c r="C97" s="68">
        <f t="shared" si="6"/>
        <v>9.5238095238095247E-3</v>
      </c>
      <c r="D97" s="112">
        <v>1</v>
      </c>
      <c r="E97" s="76" t="s">
        <v>122</v>
      </c>
      <c r="F97" s="66"/>
      <c r="G97" s="66"/>
      <c r="H97" s="66"/>
      <c r="I97" s="66"/>
      <c r="J97" s="66" t="s">
        <v>191</v>
      </c>
      <c r="K97" s="66" t="s">
        <v>191</v>
      </c>
      <c r="L97" s="66">
        <v>1</v>
      </c>
      <c r="M97" s="66"/>
      <c r="N97" s="66"/>
      <c r="O97" s="66"/>
      <c r="P97" s="66"/>
      <c r="Q97" s="66"/>
      <c r="R97" s="132">
        <f>IF(F97=1,ROUND(_xlfn.XLOOKUP($E97,$A$2:$A$11,$C$2:$C$11,0,0)*F97*$D97,2),0)</f>
        <v>0</v>
      </c>
      <c r="S97" s="121">
        <f>IF(G97=1,ROUND(_xlfn.XLOOKUP($E97,$A$2:$A$11,$C$2:$C$11,0,0)*G97*$D97,2),0)</f>
        <v>0</v>
      </c>
      <c r="T97" s="121">
        <f>IF(H97=1,ROUND(_xlfn.XLOOKUP($E97,$A$2:$A$11,$C$2:$C$11,0,0)*H97*$D97,2),0)</f>
        <v>0</v>
      </c>
      <c r="U97" s="121">
        <f>IF(I97=1,ROUND(_xlfn.XLOOKUP($E97,$A$2:$A$11,$C$2:$C$11,0,0)*I97*$D97,2),0)</f>
        <v>0</v>
      </c>
      <c r="V97" s="121">
        <f>IF(J97=1,ROUND(_xlfn.XLOOKUP($E97,$A$2:$A$11,$C$2:$C$11,0,0)*J97*$D97,2),0)</f>
        <v>0</v>
      </c>
      <c r="W97" s="121">
        <f>IF(K97=1,ROUND(_xlfn.XLOOKUP($E97,$A$2:$A$11,$C$2:$C$11,0,0)*K97*$D97,2),0)</f>
        <v>0</v>
      </c>
      <c r="X97" s="121">
        <f>IF(L97=1,ROUND(_xlfn.XLOOKUP($E97,$A$2:$A$11,$C$2:$C$11,0,0)*L97*$D97,2),0)</f>
        <v>0.25</v>
      </c>
      <c r="Y97" s="121">
        <f>IF(M97=1,ROUND(_xlfn.XLOOKUP($E97,$A$2:$A$11,$C$2:$C$11,0,0)*M97*$D97,2),0)</f>
        <v>0</v>
      </c>
      <c r="Z97" s="121">
        <f>IF(N97=1,ROUND(_xlfn.XLOOKUP($E97,$A$2:$A$11,$C$2:$C$11,0,0)*N97*$D97,2),0)</f>
        <v>0</v>
      </c>
      <c r="AA97" s="121">
        <f>IF(O97=1,ROUND(_xlfn.XLOOKUP($E97,$A$2:$A$11,$C$2:$C$11,0,0)*O97*$D97,2),0)</f>
        <v>0</v>
      </c>
      <c r="AB97" s="121">
        <f>IF(P97=1,ROUND(_xlfn.XLOOKUP($E97,$A$2:$A$11,$C$2:$C$11,0,0)*P97*$D97,2),0)</f>
        <v>0</v>
      </c>
      <c r="AC97" s="121">
        <f>IF(Q97=1,ROUND(_xlfn.XLOOKUP($E97,$A$2:$A$11,$C$2:$C$11,0,0)*Q97*$D97,2),0)</f>
        <v>0</v>
      </c>
      <c r="AD97" s="120">
        <f>IF(OR(AND($E97=$A$6,$D$9=AD$15),AND($E97=$A$10,$D$11=AD$15),AND($E97=$A$3,$D$5=AD$15)),$D97-SUM($R97:AC97),IF($E97=$A$10,ROUND(_xlfn.XLOOKUP(AD$15,$D$10:$D$11,$C$10:$C$11,0,0)*$D97,2),IF($E97=$A$3,ROUND(_xlfn.XLOOKUP(AD$15,$D$3:$D$5,$C$3:$C$5,0,0)*$D97,2),IF($E97=$A$6,ROUND(_xlfn.XLOOKUP(AD$15,$D$6:$D$9,$C$6:$C$9,0,0)*$D97,2),""))))</f>
        <v>0</v>
      </c>
      <c r="AE97" s="121">
        <f>IF(OR(AND($E97=$A$6,$D$9=AE$15),AND($E97=$A$10,$D$11=AE$15),AND($E97=$A$3,$D$5=AE$15)),$D97-SUM($R97:AD97),IF($E97=$A$10,ROUND(_xlfn.XLOOKUP(AE$15,$D$10:$D$11,$C$10:$C$11,0,0)*$D97,2),IF($E97=$A$3,ROUND(_xlfn.XLOOKUP(AE$15,$D$3:$D$5,$C$3:$C$5,0,0)*$D97,2),IF($E97=$A$6,ROUND(_xlfn.XLOOKUP(AE$15,$D$6:$D$9,$C$6:$C$9,0,0)*$D97,2),""))))</f>
        <v>0</v>
      </c>
      <c r="AF97" s="122">
        <f>IF(OR(AND($E97=$A$6,$D$9=AF$15),AND($E97=$A$10,$D$11=AF$15),AND($E97=$A$3,$D$5=AF$15)),$D97-SUM($R97:AE97),IF($E97=$A$10,ROUND(_xlfn.XLOOKUP(AF$15,$D$10:$D$11,$C$10:$C$11,0,0)*$D97,2),IF($E97=$A$3,ROUND(_xlfn.XLOOKUP(AF$15,$D$3:$D$5,$C$3:$C$5,0,0)*$D97,2),IF($E97=$A$6,ROUND(_xlfn.XLOOKUP(AF$15,$D$6:$D$9,$C$6:$C$9,0,0)*$D97,2),""))))</f>
        <v>0.25</v>
      </c>
      <c r="AG97" s="91"/>
      <c r="AH97" s="92"/>
      <c r="AI97" s="92"/>
      <c r="AJ97" s="92"/>
      <c r="AK97" s="93"/>
      <c r="AL97" s="120">
        <f>IF(OR(AND($E97=$A$6,$D$9=AL$15),AND($E97=$A$10,$D$11=AL$15),AND($E97=$A$3,$D$5=AL$15)),$D97-SUM($R97:AK97),IF($E97=$A$10,ROUND(_xlfn.XLOOKUP(AL$15,$D$10:$D$11,$C$10:$C$11,0,0)*$D97,2),IF($E97=$A$3,ROUND(_xlfn.XLOOKUP(AL$15,$D$3:$D$5,$C$3:$C$5,0,0)*$D97,2),IF($E97=$A$6,ROUND(_xlfn.XLOOKUP(AL$15,$D$6:$D$9,$C$6:$C$9,0,0)*$D97,2),""))))</f>
        <v>0</v>
      </c>
      <c r="AM97" s="121">
        <f>IF(OR(AND($E97=$A$6,$D$9=AM$15),AND($E97=$A$10,$D$11=AM$15),AND($E97=$A$3,$D$5=AM$15)),$D97-SUM($R97:AL97),IF($E97=$A$10,ROUND(_xlfn.XLOOKUP(AM$15,$D$10:$D$11,$C$10:$C$11,0,0)*$D97,2),IF($E97=$A$3,ROUND(_xlfn.XLOOKUP(AM$15,$D$3:$D$5,$C$3:$C$5,0,0)*$D97,2),IF($E97=$A$6,ROUND(_xlfn.XLOOKUP(AM$15,$D$6:$D$9,$C$6:$C$9,0,0)*$D97,2),""))))</f>
        <v>0</v>
      </c>
      <c r="AN97" s="122">
        <f>IF(OR(AND($E97=$A$6,$D$9=AN$15),AND($E97=$A$10,$D$11=AN$15),AND($E97=$A$3,$D$5=AN$15)),$D97-SUM($R97:AM97),IF($E97=$A$10,ROUND(_xlfn.XLOOKUP(AN$15,$D$10:$D$11,$C$10:$C$11,0,0)*$D97,2),IF($E97=$A$3,ROUND(_xlfn.XLOOKUP(AN$15,$D$3:$D$5,$C$3:$C$5,0,0)*$D97,2),IF($E97=$A$6,ROUND(_xlfn.XLOOKUP(AN$15,$D$6:$D$9,$C$6:$C$9,0,0)*$D97,2),""))))</f>
        <v>0.25</v>
      </c>
      <c r="AO97" s="91"/>
      <c r="AP97" s="92"/>
      <c r="AQ97" s="93"/>
      <c r="AR97" s="92"/>
      <c r="AS97" s="91"/>
      <c r="AT97" s="93"/>
      <c r="AU97" s="130">
        <f>IF(OR(AND($E97=$A$6,$D$9=AU$15),AND($E97=$A$10,$D$11=AU$15),AND($E97=$A$3,$D$5=AU$15)),$D97-SUM($R97:AT97),IF($E97=$A$10,ROUND(_xlfn.XLOOKUP(AU$15,$D$10:$D$11,$C$10:$C$11,0,0)*$D97,2),IF($E97=$A$3,ROUND(_xlfn.XLOOKUP(AU$15,$D$3:$D$5,$C$3:$C$5,0,0)*$D97,2),IF($E97=$A$6,ROUND(_xlfn.XLOOKUP(AU$15,$D$6:$D$9,$C$6:$C$9,0,0)*$D97,2),""))))</f>
        <v>0.25</v>
      </c>
      <c r="AV97" s="3" t="str">
        <f>IF(SUM(R97:AU97)=D97,"","CORRIGIR")</f>
        <v/>
      </c>
    </row>
    <row r="98" spans="1:48" s="33" customFormat="1" ht="14.4" x14ac:dyDescent="0.3">
      <c r="A98" s="70">
        <v>5</v>
      </c>
      <c r="B98" s="71" t="s">
        <v>133</v>
      </c>
      <c r="C98" s="77">
        <f t="shared" si="6"/>
        <v>2.8571428571428571E-2</v>
      </c>
      <c r="D98" s="114">
        <f>SUBTOTAL(9,D99:D104)</f>
        <v>3</v>
      </c>
      <c r="E98" s="72"/>
      <c r="F98" s="73"/>
      <c r="G98" s="74"/>
      <c r="H98" s="75"/>
      <c r="I98" s="74"/>
      <c r="J98" s="75"/>
      <c r="K98" s="74"/>
      <c r="L98" s="75"/>
      <c r="M98" s="74"/>
      <c r="N98" s="75"/>
      <c r="O98" s="74"/>
      <c r="P98" s="75"/>
      <c r="Q98" s="72"/>
      <c r="R98" s="103"/>
      <c r="S98" s="104"/>
      <c r="T98" s="103"/>
      <c r="U98" s="104"/>
      <c r="V98" s="103"/>
      <c r="W98" s="104"/>
      <c r="X98" s="103"/>
      <c r="Y98" s="104"/>
      <c r="Z98" s="103"/>
      <c r="AA98" s="104"/>
      <c r="AB98" s="103"/>
      <c r="AC98" s="104"/>
      <c r="AD98" s="103"/>
      <c r="AE98" s="104"/>
      <c r="AF98" s="103"/>
      <c r="AG98" s="104"/>
      <c r="AH98" s="103"/>
      <c r="AI98" s="104"/>
      <c r="AJ98" s="103"/>
      <c r="AK98" s="104"/>
      <c r="AL98" s="103"/>
      <c r="AM98" s="104"/>
      <c r="AN98" s="103"/>
      <c r="AO98" s="104"/>
      <c r="AP98" s="103"/>
      <c r="AQ98" s="104"/>
      <c r="AR98" s="103"/>
      <c r="AS98" s="104"/>
      <c r="AT98" s="103"/>
      <c r="AU98" s="105"/>
      <c r="AV98" s="3"/>
    </row>
    <row r="99" spans="1:48" ht="14.4" x14ac:dyDescent="0.3">
      <c r="A99" s="52" t="s">
        <v>91</v>
      </c>
      <c r="B99" s="53" t="s">
        <v>5</v>
      </c>
      <c r="C99" s="78">
        <f t="shared" si="6"/>
        <v>9.5238095238095247E-3</v>
      </c>
      <c r="D99" s="115">
        <f>SUBTOTAL(9,D100:D100)</f>
        <v>1</v>
      </c>
      <c r="E99" s="55"/>
      <c r="F99" s="56"/>
      <c r="G99" s="57"/>
      <c r="H99" s="56"/>
      <c r="I99" s="57"/>
      <c r="J99" s="56"/>
      <c r="K99" s="57"/>
      <c r="L99" s="56"/>
      <c r="M99" s="57"/>
      <c r="N99" s="56"/>
      <c r="O99" s="57"/>
      <c r="P99" s="56"/>
      <c r="Q99" s="58"/>
      <c r="R99" s="100"/>
      <c r="S99" s="101"/>
      <c r="T99" s="100"/>
      <c r="U99" s="101"/>
      <c r="V99" s="100"/>
      <c r="W99" s="101"/>
      <c r="X99" s="100"/>
      <c r="Y99" s="101"/>
      <c r="Z99" s="100"/>
      <c r="AA99" s="101"/>
      <c r="AB99" s="100"/>
      <c r="AC99" s="101"/>
      <c r="AD99" s="100"/>
      <c r="AE99" s="101"/>
      <c r="AF99" s="100"/>
      <c r="AG99" s="101"/>
      <c r="AH99" s="100"/>
      <c r="AI99" s="101"/>
      <c r="AJ99" s="100"/>
      <c r="AK99" s="101"/>
      <c r="AL99" s="100"/>
      <c r="AM99" s="101"/>
      <c r="AN99" s="100"/>
      <c r="AO99" s="101"/>
      <c r="AP99" s="100"/>
      <c r="AQ99" s="101"/>
      <c r="AR99" s="100"/>
      <c r="AS99" s="101"/>
      <c r="AT99" s="100"/>
      <c r="AU99" s="102"/>
    </row>
    <row r="100" spans="1:48" ht="14.4" outlineLevel="1" x14ac:dyDescent="0.3">
      <c r="A100" s="62" t="s">
        <v>248</v>
      </c>
      <c r="B100" s="63" t="s">
        <v>16</v>
      </c>
      <c r="C100" s="64">
        <f t="shared" si="6"/>
        <v>9.5238095238095247E-3</v>
      </c>
      <c r="D100" s="112">
        <v>1</v>
      </c>
      <c r="E100" s="65" t="s">
        <v>293</v>
      </c>
      <c r="F100" s="66"/>
      <c r="G100" s="66"/>
      <c r="H100" s="66" t="s">
        <v>191</v>
      </c>
      <c r="I100" s="66">
        <v>1</v>
      </c>
      <c r="J100" s="66"/>
      <c r="K100" s="66"/>
      <c r="L100" s="66"/>
      <c r="M100" s="66"/>
      <c r="N100" s="66"/>
      <c r="O100" s="66"/>
      <c r="P100" s="66"/>
      <c r="Q100" s="66"/>
      <c r="R100" s="132">
        <f>IF(F100=1,ROUND(_xlfn.XLOOKUP($E100,$A$2:$A$11,$C$2:$C$11,0,0)*F100*$D100,2),0)</f>
        <v>0</v>
      </c>
      <c r="S100" s="121">
        <f>IF(G100=1,ROUND(_xlfn.XLOOKUP($E100,$A$2:$A$11,$C$2:$C$11,0,0)*G100*$D100,2),0)</f>
        <v>0</v>
      </c>
      <c r="T100" s="121">
        <f>IF(H100=1,ROUND(_xlfn.XLOOKUP($E100,$A$2:$A$11,$C$2:$C$11,0,0)*H100*$D100,2),0)</f>
        <v>0</v>
      </c>
      <c r="U100" s="121">
        <f>IF(I100=1,ROUND(_xlfn.XLOOKUP($E100,$A$2:$A$11,$C$2:$C$11,0,0)*I100*$D100,2),0)</f>
        <v>1</v>
      </c>
      <c r="V100" s="121">
        <f>IF(J100=1,ROUND(_xlfn.XLOOKUP($E100,$A$2:$A$11,$C$2:$C$11,0,0)*J100*$D100,2),0)</f>
        <v>0</v>
      </c>
      <c r="W100" s="121">
        <f>IF(K100=1,ROUND(_xlfn.XLOOKUP($E100,$A$2:$A$11,$C$2:$C$11,0,0)*K100*$D100,2),0)</f>
        <v>0</v>
      </c>
      <c r="X100" s="121">
        <f>IF(L100=1,ROUND(_xlfn.XLOOKUP($E100,$A$2:$A$11,$C$2:$C$11,0,0)*L100*$D100,2),0)</f>
        <v>0</v>
      </c>
      <c r="Y100" s="121">
        <f>IF(M100=1,ROUND(_xlfn.XLOOKUP($E100,$A$2:$A$11,$C$2:$C$11,0,0)*M100*$D100,2),0)</f>
        <v>0</v>
      </c>
      <c r="Z100" s="121">
        <f>IF(N100=1,ROUND(_xlfn.XLOOKUP($E100,$A$2:$A$11,$C$2:$C$11,0,0)*N100*$D100,2),0)</f>
        <v>0</v>
      </c>
      <c r="AA100" s="121">
        <f>IF(O100=1,ROUND(_xlfn.XLOOKUP($E100,$A$2:$A$11,$C$2:$C$11,0,0)*O100*$D100,2),0)</f>
        <v>0</v>
      </c>
      <c r="AB100" s="121">
        <f>IF(P100=1,ROUND(_xlfn.XLOOKUP($E100,$A$2:$A$11,$C$2:$C$11,0,0)*P100*$D100,2),0)</f>
        <v>0</v>
      </c>
      <c r="AC100" s="121">
        <f>IF(Q100=1,ROUND(_xlfn.XLOOKUP($E100,$A$2:$A$11,$C$2:$C$11,0,0)*Q100*$D100,2),0)</f>
        <v>0</v>
      </c>
      <c r="AD100" s="120" t="str">
        <f>IF(OR(AND($E100=$A$6,$D$9=AD$15),AND($E100=$A$10,$D$11=AD$15),AND($E100=$A$3,$D$5=AD$15)),$D100-SUM($R100:AC100),IF($E100=$A$10,ROUND(_xlfn.XLOOKUP(AD$15,$D$10:$D$11,$C$10:$C$11,0,0)*$D100,2),IF($E100=$A$3,ROUND(_xlfn.XLOOKUP(AD$15,$D$3:$D$5,$C$3:$C$5,0,0)*$D100,2),IF($E100=$A$6,ROUND(_xlfn.XLOOKUP(AD$15,$D$6:$D$9,$C$6:$C$9,0,0)*$D100,2),""))))</f>
        <v/>
      </c>
      <c r="AE100" s="121" t="str">
        <f>IF(OR(AND($E100=$A$6,$D$9=AE$15),AND($E100=$A$10,$D$11=AE$15),AND($E100=$A$3,$D$5=AE$15)),$D100-SUM($R100:AD100),IF($E100=$A$10,ROUND(_xlfn.XLOOKUP(AE$15,$D$10:$D$11,$C$10:$C$11,0,0)*$D100,2),IF($E100=$A$3,ROUND(_xlfn.XLOOKUP(AE$15,$D$3:$D$5,$C$3:$C$5,0,0)*$D100,2),IF($E100=$A$6,ROUND(_xlfn.XLOOKUP(AE$15,$D$6:$D$9,$C$6:$C$9,0,0)*$D100,2),""))))</f>
        <v/>
      </c>
      <c r="AF100" s="122" t="str">
        <f>IF(OR(AND($E100=$A$6,$D$9=AF$15),AND($E100=$A$10,$D$11=AF$15),AND($E100=$A$3,$D$5=AF$15)),$D100-SUM($R100:AE100),IF($E100=$A$10,ROUND(_xlfn.XLOOKUP(AF$15,$D$10:$D$11,$C$10:$C$11,0,0)*$D100,2),IF($E100=$A$3,ROUND(_xlfn.XLOOKUP(AF$15,$D$3:$D$5,$C$3:$C$5,0,0)*$D100,2),IF($E100=$A$6,ROUND(_xlfn.XLOOKUP(AF$15,$D$6:$D$9,$C$6:$C$9,0,0)*$D100,2),""))))</f>
        <v/>
      </c>
      <c r="AG100" s="91"/>
      <c r="AH100" s="92"/>
      <c r="AI100" s="92"/>
      <c r="AJ100" s="92"/>
      <c r="AK100" s="93"/>
      <c r="AL100" s="120" t="str">
        <f>IF(OR(AND($E100=$A$6,$D$9=AL$15),AND($E100=$A$10,$D$11=AL$15),AND($E100=$A$3,$D$5=AL$15)),$D100-SUM($R100:AK100),IF($E100=$A$10,ROUND(_xlfn.XLOOKUP(AL$15,$D$10:$D$11,$C$10:$C$11,0,0)*$D100,2),IF($E100=$A$3,ROUND(_xlfn.XLOOKUP(AL$15,$D$3:$D$5,$C$3:$C$5,0,0)*$D100,2),IF($E100=$A$6,ROUND(_xlfn.XLOOKUP(AL$15,$D$6:$D$9,$C$6:$C$9,0,0)*$D100,2),""))))</f>
        <v/>
      </c>
      <c r="AM100" s="121" t="str">
        <f>IF(OR(AND($E100=$A$6,$D$9=AM$15),AND($E100=$A$10,$D$11=AM$15),AND($E100=$A$3,$D$5=AM$15)),$D100-SUM($R100:AL100),IF($E100=$A$10,ROUND(_xlfn.XLOOKUP(AM$15,$D$10:$D$11,$C$10:$C$11,0,0)*$D100,2),IF($E100=$A$3,ROUND(_xlfn.XLOOKUP(AM$15,$D$3:$D$5,$C$3:$C$5,0,0)*$D100,2),IF($E100=$A$6,ROUND(_xlfn.XLOOKUP(AM$15,$D$6:$D$9,$C$6:$C$9,0,0)*$D100,2),""))))</f>
        <v/>
      </c>
      <c r="AN100" s="122" t="str">
        <f>IF(OR(AND($E100=$A$6,$D$9=AN$15),AND($E100=$A$10,$D$11=AN$15),AND($E100=$A$3,$D$5=AN$15)),$D100-SUM($R100:AM100),IF($E100=$A$10,ROUND(_xlfn.XLOOKUP(AN$15,$D$10:$D$11,$C$10:$C$11,0,0)*$D100,2),IF($E100=$A$3,ROUND(_xlfn.XLOOKUP(AN$15,$D$3:$D$5,$C$3:$C$5,0,0)*$D100,2),IF($E100=$A$6,ROUND(_xlfn.XLOOKUP(AN$15,$D$6:$D$9,$C$6:$C$9,0,0)*$D100,2),""))))</f>
        <v/>
      </c>
      <c r="AO100" s="91"/>
      <c r="AP100" s="92"/>
      <c r="AQ100" s="93"/>
      <c r="AR100" s="92"/>
      <c r="AS100" s="91"/>
      <c r="AT100" s="93"/>
      <c r="AU100" s="130" t="str">
        <f>IF(OR(AND($E100=$A$6,$D$9=AU$15),AND($E100=$A$10,$D$11=AU$15),AND($E100=$A$3,$D$5=AU$15)),$D100-SUM($R100:AT100),IF($E100=$A$10,ROUND(_xlfn.XLOOKUP(AU$15,$D$10:$D$11,$C$10:$C$11,0,0)*$D100,2),IF($E100=$A$3,ROUND(_xlfn.XLOOKUP(AU$15,$D$3:$D$5,$C$3:$C$5,0,0)*$D100,2),IF($E100=$A$6,ROUND(_xlfn.XLOOKUP(AU$15,$D$6:$D$9,$C$6:$C$9,0,0)*$D100,2),""))))</f>
        <v/>
      </c>
      <c r="AV100" s="3" t="str">
        <f>IF(SUM(R100:AU100)=D100,"","CORRIGIR")</f>
        <v/>
      </c>
    </row>
    <row r="101" spans="1:48" ht="14.4" x14ac:dyDescent="0.3">
      <c r="A101" s="52" t="s">
        <v>92</v>
      </c>
      <c r="B101" s="53" t="s">
        <v>17</v>
      </c>
      <c r="C101" s="79">
        <f t="shared" si="6"/>
        <v>9.5238095238095247E-3</v>
      </c>
      <c r="D101" s="115">
        <f>SUBTOTAL(9,D102)</f>
        <v>1</v>
      </c>
      <c r="E101" s="55"/>
      <c r="F101" s="56"/>
      <c r="G101" s="57"/>
      <c r="H101" s="56"/>
      <c r="I101" s="57"/>
      <c r="J101" s="56"/>
      <c r="K101" s="57"/>
      <c r="L101" s="56"/>
      <c r="M101" s="57"/>
      <c r="N101" s="56"/>
      <c r="O101" s="57"/>
      <c r="P101" s="56"/>
      <c r="Q101" s="58"/>
      <c r="R101" s="100"/>
      <c r="S101" s="101"/>
      <c r="T101" s="100"/>
      <c r="U101" s="101"/>
      <c r="V101" s="100"/>
      <c r="W101" s="101"/>
      <c r="X101" s="100"/>
      <c r="Y101" s="101"/>
      <c r="Z101" s="100"/>
      <c r="AA101" s="101"/>
      <c r="AB101" s="100"/>
      <c r="AC101" s="101"/>
      <c r="AD101" s="100"/>
      <c r="AE101" s="101"/>
      <c r="AF101" s="100"/>
      <c r="AG101" s="101"/>
      <c r="AH101" s="100"/>
      <c r="AI101" s="101"/>
      <c r="AJ101" s="100"/>
      <c r="AK101" s="101"/>
      <c r="AL101" s="100"/>
      <c r="AM101" s="101"/>
      <c r="AN101" s="100"/>
      <c r="AO101" s="101"/>
      <c r="AP101" s="100"/>
      <c r="AQ101" s="101"/>
      <c r="AR101" s="100"/>
      <c r="AS101" s="101"/>
      <c r="AT101" s="100"/>
      <c r="AU101" s="102"/>
    </row>
    <row r="102" spans="1:48" ht="14.4" outlineLevel="1" x14ac:dyDescent="0.3">
      <c r="A102" s="62" t="s">
        <v>249</v>
      </c>
      <c r="B102" s="63" t="s">
        <v>17</v>
      </c>
      <c r="C102" s="68">
        <f t="shared" si="6"/>
        <v>9.5238095238095247E-3</v>
      </c>
      <c r="D102" s="112">
        <v>1</v>
      </c>
      <c r="E102" s="76" t="s">
        <v>122</v>
      </c>
      <c r="F102" s="66"/>
      <c r="G102" s="66"/>
      <c r="H102" s="66"/>
      <c r="I102" s="66"/>
      <c r="J102" s="66" t="s">
        <v>191</v>
      </c>
      <c r="K102" s="66" t="s">
        <v>191</v>
      </c>
      <c r="L102" s="66">
        <v>1</v>
      </c>
      <c r="M102" s="66"/>
      <c r="N102" s="66"/>
      <c r="O102" s="66"/>
      <c r="P102" s="66"/>
      <c r="Q102" s="66"/>
      <c r="R102" s="132">
        <f>IF(F102=1,ROUND(_xlfn.XLOOKUP($E102,$A$2:$A$11,$C$2:$C$11,0,0)*F102*$D102,2),0)</f>
        <v>0</v>
      </c>
      <c r="S102" s="121">
        <f>IF(G102=1,ROUND(_xlfn.XLOOKUP($E102,$A$2:$A$11,$C$2:$C$11,0,0)*G102*$D102,2),0)</f>
        <v>0</v>
      </c>
      <c r="T102" s="121">
        <f>IF(H102=1,ROUND(_xlfn.XLOOKUP($E102,$A$2:$A$11,$C$2:$C$11,0,0)*H102*$D102,2),0)</f>
        <v>0</v>
      </c>
      <c r="U102" s="121">
        <f>IF(I102=1,ROUND(_xlfn.XLOOKUP($E102,$A$2:$A$11,$C$2:$C$11,0,0)*I102*$D102,2),0)</f>
        <v>0</v>
      </c>
      <c r="V102" s="121">
        <f>IF(J102=1,ROUND(_xlfn.XLOOKUP($E102,$A$2:$A$11,$C$2:$C$11,0,0)*J102*$D102,2),0)</f>
        <v>0</v>
      </c>
      <c r="W102" s="121">
        <f>IF(K102=1,ROUND(_xlfn.XLOOKUP($E102,$A$2:$A$11,$C$2:$C$11,0,0)*K102*$D102,2),0)</f>
        <v>0</v>
      </c>
      <c r="X102" s="121">
        <f>IF(L102=1,ROUND(_xlfn.XLOOKUP($E102,$A$2:$A$11,$C$2:$C$11,0,0)*L102*$D102,2),0)</f>
        <v>0.25</v>
      </c>
      <c r="Y102" s="121">
        <f>IF(M102=1,ROUND(_xlfn.XLOOKUP($E102,$A$2:$A$11,$C$2:$C$11,0,0)*M102*$D102,2),0)</f>
        <v>0</v>
      </c>
      <c r="Z102" s="121">
        <f>IF(N102=1,ROUND(_xlfn.XLOOKUP($E102,$A$2:$A$11,$C$2:$C$11,0,0)*N102*$D102,2),0)</f>
        <v>0</v>
      </c>
      <c r="AA102" s="121">
        <f>IF(O102=1,ROUND(_xlfn.XLOOKUP($E102,$A$2:$A$11,$C$2:$C$11,0,0)*O102*$D102,2),0)</f>
        <v>0</v>
      </c>
      <c r="AB102" s="121">
        <f>IF(P102=1,ROUND(_xlfn.XLOOKUP($E102,$A$2:$A$11,$C$2:$C$11,0,0)*P102*$D102,2),0)</f>
        <v>0</v>
      </c>
      <c r="AC102" s="121">
        <f>IF(Q102=1,ROUND(_xlfn.XLOOKUP($E102,$A$2:$A$11,$C$2:$C$11,0,0)*Q102*$D102,2),0)</f>
        <v>0</v>
      </c>
      <c r="AD102" s="120">
        <f>IF(OR(AND($E102=$A$6,$D$9=AD$15),AND($E102=$A$10,$D$11=AD$15),AND($E102=$A$3,$D$5=AD$15)),$D102-SUM($R102:AC102),IF($E102=$A$10,ROUND(_xlfn.XLOOKUP(AD$15,$D$10:$D$11,$C$10:$C$11,0,0)*$D102,2),IF($E102=$A$3,ROUND(_xlfn.XLOOKUP(AD$15,$D$3:$D$5,$C$3:$C$5,0,0)*$D102,2),IF($E102=$A$6,ROUND(_xlfn.XLOOKUP(AD$15,$D$6:$D$9,$C$6:$C$9,0,0)*$D102,2),""))))</f>
        <v>0</v>
      </c>
      <c r="AE102" s="121">
        <f>IF(OR(AND($E102=$A$6,$D$9=AE$15),AND($E102=$A$10,$D$11=AE$15),AND($E102=$A$3,$D$5=AE$15)),$D102-SUM($R102:AD102),IF($E102=$A$10,ROUND(_xlfn.XLOOKUP(AE$15,$D$10:$D$11,$C$10:$C$11,0,0)*$D102,2),IF($E102=$A$3,ROUND(_xlfn.XLOOKUP(AE$15,$D$3:$D$5,$C$3:$C$5,0,0)*$D102,2),IF($E102=$A$6,ROUND(_xlfn.XLOOKUP(AE$15,$D$6:$D$9,$C$6:$C$9,0,0)*$D102,2),""))))</f>
        <v>0</v>
      </c>
      <c r="AF102" s="122">
        <f>IF(OR(AND($E102=$A$6,$D$9=AF$15),AND($E102=$A$10,$D$11=AF$15),AND($E102=$A$3,$D$5=AF$15)),$D102-SUM($R102:AE102),IF($E102=$A$10,ROUND(_xlfn.XLOOKUP(AF$15,$D$10:$D$11,$C$10:$C$11,0,0)*$D102,2),IF($E102=$A$3,ROUND(_xlfn.XLOOKUP(AF$15,$D$3:$D$5,$C$3:$C$5,0,0)*$D102,2),IF($E102=$A$6,ROUND(_xlfn.XLOOKUP(AF$15,$D$6:$D$9,$C$6:$C$9,0,0)*$D102,2),""))))</f>
        <v>0.25</v>
      </c>
      <c r="AG102" s="91"/>
      <c r="AH102" s="92"/>
      <c r="AI102" s="92"/>
      <c r="AJ102" s="92"/>
      <c r="AK102" s="93"/>
      <c r="AL102" s="120">
        <f>IF(OR(AND($E102=$A$6,$D$9=AL$15),AND($E102=$A$10,$D$11=AL$15),AND($E102=$A$3,$D$5=AL$15)),$D102-SUM($R102:AK102),IF($E102=$A$10,ROUND(_xlfn.XLOOKUP(AL$15,$D$10:$D$11,$C$10:$C$11,0,0)*$D102,2),IF($E102=$A$3,ROUND(_xlfn.XLOOKUP(AL$15,$D$3:$D$5,$C$3:$C$5,0,0)*$D102,2),IF($E102=$A$6,ROUND(_xlfn.XLOOKUP(AL$15,$D$6:$D$9,$C$6:$C$9,0,0)*$D102,2),""))))</f>
        <v>0</v>
      </c>
      <c r="AM102" s="121">
        <f>IF(OR(AND($E102=$A$6,$D$9=AM$15),AND($E102=$A$10,$D$11=AM$15),AND($E102=$A$3,$D$5=AM$15)),$D102-SUM($R102:AL102),IF($E102=$A$10,ROUND(_xlfn.XLOOKUP(AM$15,$D$10:$D$11,$C$10:$C$11,0,0)*$D102,2),IF($E102=$A$3,ROUND(_xlfn.XLOOKUP(AM$15,$D$3:$D$5,$C$3:$C$5,0,0)*$D102,2),IF($E102=$A$6,ROUND(_xlfn.XLOOKUP(AM$15,$D$6:$D$9,$C$6:$C$9,0,0)*$D102,2),""))))</f>
        <v>0</v>
      </c>
      <c r="AN102" s="122">
        <f>IF(OR(AND($E102=$A$6,$D$9=AN$15),AND($E102=$A$10,$D$11=AN$15),AND($E102=$A$3,$D$5=AN$15)),$D102-SUM($R102:AM102),IF($E102=$A$10,ROUND(_xlfn.XLOOKUP(AN$15,$D$10:$D$11,$C$10:$C$11,0,0)*$D102,2),IF($E102=$A$3,ROUND(_xlfn.XLOOKUP(AN$15,$D$3:$D$5,$C$3:$C$5,0,0)*$D102,2),IF($E102=$A$6,ROUND(_xlfn.XLOOKUP(AN$15,$D$6:$D$9,$C$6:$C$9,0,0)*$D102,2),""))))</f>
        <v>0.25</v>
      </c>
      <c r="AO102" s="91"/>
      <c r="AP102" s="92"/>
      <c r="AQ102" s="93"/>
      <c r="AR102" s="92"/>
      <c r="AS102" s="91"/>
      <c r="AT102" s="93"/>
      <c r="AU102" s="130">
        <f>IF(OR(AND($E102=$A$6,$D$9=AU$15),AND($E102=$A$10,$D$11=AU$15),AND($E102=$A$3,$D$5=AU$15)),$D102-SUM($R102:AT102),IF($E102=$A$10,ROUND(_xlfn.XLOOKUP(AU$15,$D$10:$D$11,$C$10:$C$11,0,0)*$D102,2),IF($E102=$A$3,ROUND(_xlfn.XLOOKUP(AU$15,$D$3:$D$5,$C$3:$C$5,0,0)*$D102,2),IF($E102=$A$6,ROUND(_xlfn.XLOOKUP(AU$15,$D$6:$D$9,$C$6:$C$9,0,0)*$D102,2),""))))</f>
        <v>0.25</v>
      </c>
      <c r="AV102" s="3" t="str">
        <f>IF(SUM(R102:AU102)=D102,"","CORRIGIR")</f>
        <v/>
      </c>
    </row>
    <row r="103" spans="1:48" ht="14.4" x14ac:dyDescent="0.3">
      <c r="A103" s="52" t="s">
        <v>93</v>
      </c>
      <c r="B103" s="53" t="s">
        <v>18</v>
      </c>
      <c r="C103" s="79">
        <f t="shared" si="6"/>
        <v>9.5238095238095247E-3</v>
      </c>
      <c r="D103" s="115">
        <f>SUBTOTAL(9,D104)</f>
        <v>1</v>
      </c>
      <c r="E103" s="55"/>
      <c r="F103" s="56"/>
      <c r="G103" s="57"/>
      <c r="H103" s="56"/>
      <c r="I103" s="57"/>
      <c r="J103" s="56"/>
      <c r="K103" s="57"/>
      <c r="L103" s="56"/>
      <c r="M103" s="57"/>
      <c r="N103" s="56"/>
      <c r="O103" s="57"/>
      <c r="P103" s="56"/>
      <c r="Q103" s="58"/>
      <c r="R103" s="100"/>
      <c r="S103" s="101"/>
      <c r="T103" s="100"/>
      <c r="U103" s="101"/>
      <c r="V103" s="100"/>
      <c r="W103" s="101"/>
      <c r="X103" s="100"/>
      <c r="Y103" s="101"/>
      <c r="Z103" s="100"/>
      <c r="AA103" s="101"/>
      <c r="AB103" s="100"/>
      <c r="AC103" s="101"/>
      <c r="AD103" s="100"/>
      <c r="AE103" s="101"/>
      <c r="AF103" s="100"/>
      <c r="AG103" s="101"/>
      <c r="AH103" s="100"/>
      <c r="AI103" s="101"/>
      <c r="AJ103" s="100"/>
      <c r="AK103" s="101"/>
      <c r="AL103" s="100"/>
      <c r="AM103" s="101"/>
      <c r="AN103" s="100"/>
      <c r="AO103" s="101"/>
      <c r="AP103" s="100"/>
      <c r="AQ103" s="101"/>
      <c r="AR103" s="100"/>
      <c r="AS103" s="101"/>
      <c r="AT103" s="100"/>
      <c r="AU103" s="102"/>
    </row>
    <row r="104" spans="1:48" ht="14.4" outlineLevel="1" x14ac:dyDescent="0.3">
      <c r="A104" s="62" t="s">
        <v>250</v>
      </c>
      <c r="B104" s="63" t="s">
        <v>18</v>
      </c>
      <c r="C104" s="68">
        <f t="shared" si="6"/>
        <v>9.5238095238095247E-3</v>
      </c>
      <c r="D104" s="112">
        <v>1</v>
      </c>
      <c r="E104" s="76" t="s">
        <v>122</v>
      </c>
      <c r="F104" s="66"/>
      <c r="G104" s="66"/>
      <c r="H104" s="66"/>
      <c r="I104" s="66"/>
      <c r="J104" s="66" t="s">
        <v>191</v>
      </c>
      <c r="K104" s="66" t="s">
        <v>191</v>
      </c>
      <c r="L104" s="66">
        <v>1</v>
      </c>
      <c r="M104" s="66"/>
      <c r="N104" s="66"/>
      <c r="O104" s="66"/>
      <c r="P104" s="66"/>
      <c r="Q104" s="66"/>
      <c r="R104" s="132">
        <f>IF(F104=1,ROUND(_xlfn.XLOOKUP($E104,$A$2:$A$11,$C$2:$C$11,0,0)*F104*$D104,2),0)</f>
        <v>0</v>
      </c>
      <c r="S104" s="121">
        <f>IF(G104=1,ROUND(_xlfn.XLOOKUP($E104,$A$2:$A$11,$C$2:$C$11,0,0)*G104*$D104,2),0)</f>
        <v>0</v>
      </c>
      <c r="T104" s="121">
        <f>IF(H104=1,ROUND(_xlfn.XLOOKUP($E104,$A$2:$A$11,$C$2:$C$11,0,0)*H104*$D104,2),0)</f>
        <v>0</v>
      </c>
      <c r="U104" s="121">
        <f>IF(I104=1,ROUND(_xlfn.XLOOKUP($E104,$A$2:$A$11,$C$2:$C$11,0,0)*I104*$D104,2),0)</f>
        <v>0</v>
      </c>
      <c r="V104" s="121">
        <f>IF(J104=1,ROUND(_xlfn.XLOOKUP($E104,$A$2:$A$11,$C$2:$C$11,0,0)*J104*$D104,2),0)</f>
        <v>0</v>
      </c>
      <c r="W104" s="121">
        <f>IF(K104=1,ROUND(_xlfn.XLOOKUP($E104,$A$2:$A$11,$C$2:$C$11,0,0)*K104*$D104,2),0)</f>
        <v>0</v>
      </c>
      <c r="X104" s="121">
        <f>IF(L104=1,ROUND(_xlfn.XLOOKUP($E104,$A$2:$A$11,$C$2:$C$11,0,0)*L104*$D104,2),0)</f>
        <v>0.25</v>
      </c>
      <c r="Y104" s="121">
        <f>IF(M104=1,ROUND(_xlfn.XLOOKUP($E104,$A$2:$A$11,$C$2:$C$11,0,0)*M104*$D104,2),0)</f>
        <v>0</v>
      </c>
      <c r="Z104" s="121">
        <f>IF(N104=1,ROUND(_xlfn.XLOOKUP($E104,$A$2:$A$11,$C$2:$C$11,0,0)*N104*$D104,2),0)</f>
        <v>0</v>
      </c>
      <c r="AA104" s="121">
        <f>IF(O104=1,ROUND(_xlfn.XLOOKUP($E104,$A$2:$A$11,$C$2:$C$11,0,0)*O104*$D104,2),0)</f>
        <v>0</v>
      </c>
      <c r="AB104" s="121">
        <f>IF(P104=1,ROUND(_xlfn.XLOOKUP($E104,$A$2:$A$11,$C$2:$C$11,0,0)*P104*$D104,2),0)</f>
        <v>0</v>
      </c>
      <c r="AC104" s="121">
        <f>IF(Q104=1,ROUND(_xlfn.XLOOKUP($E104,$A$2:$A$11,$C$2:$C$11,0,0)*Q104*$D104,2),0)</f>
        <v>0</v>
      </c>
      <c r="AD104" s="120">
        <f>IF(OR(AND($E104=$A$6,$D$9=AD$15),AND($E104=$A$10,$D$11=AD$15),AND($E104=$A$3,$D$5=AD$15)),$D104-SUM($R104:AC104),IF($E104=$A$10,ROUND(_xlfn.XLOOKUP(AD$15,$D$10:$D$11,$C$10:$C$11,0,0)*$D104,2),IF($E104=$A$3,ROUND(_xlfn.XLOOKUP(AD$15,$D$3:$D$5,$C$3:$C$5,0,0)*$D104,2),IF($E104=$A$6,ROUND(_xlfn.XLOOKUP(AD$15,$D$6:$D$9,$C$6:$C$9,0,0)*$D104,2),""))))</f>
        <v>0</v>
      </c>
      <c r="AE104" s="121">
        <f>IF(OR(AND($E104=$A$6,$D$9=AE$15),AND($E104=$A$10,$D$11=AE$15),AND($E104=$A$3,$D$5=AE$15)),$D104-SUM($R104:AD104),IF($E104=$A$10,ROUND(_xlfn.XLOOKUP(AE$15,$D$10:$D$11,$C$10:$C$11,0,0)*$D104,2),IF($E104=$A$3,ROUND(_xlfn.XLOOKUP(AE$15,$D$3:$D$5,$C$3:$C$5,0,0)*$D104,2),IF($E104=$A$6,ROUND(_xlfn.XLOOKUP(AE$15,$D$6:$D$9,$C$6:$C$9,0,0)*$D104,2),""))))</f>
        <v>0</v>
      </c>
      <c r="AF104" s="122">
        <f>IF(OR(AND($E104=$A$6,$D$9=AF$15),AND($E104=$A$10,$D$11=AF$15),AND($E104=$A$3,$D$5=AF$15)),$D104-SUM($R104:AE104),IF($E104=$A$10,ROUND(_xlfn.XLOOKUP(AF$15,$D$10:$D$11,$C$10:$C$11,0,0)*$D104,2),IF($E104=$A$3,ROUND(_xlfn.XLOOKUP(AF$15,$D$3:$D$5,$C$3:$C$5,0,0)*$D104,2),IF($E104=$A$6,ROUND(_xlfn.XLOOKUP(AF$15,$D$6:$D$9,$C$6:$C$9,0,0)*$D104,2),""))))</f>
        <v>0.25</v>
      </c>
      <c r="AG104" s="91"/>
      <c r="AH104" s="92"/>
      <c r="AI104" s="92"/>
      <c r="AJ104" s="92"/>
      <c r="AK104" s="93"/>
      <c r="AL104" s="120">
        <f>IF(OR(AND($E104=$A$6,$D$9=AL$15),AND($E104=$A$10,$D$11=AL$15),AND($E104=$A$3,$D$5=AL$15)),$D104-SUM($R104:AK104),IF($E104=$A$10,ROUND(_xlfn.XLOOKUP(AL$15,$D$10:$D$11,$C$10:$C$11,0,0)*$D104,2),IF($E104=$A$3,ROUND(_xlfn.XLOOKUP(AL$15,$D$3:$D$5,$C$3:$C$5,0,0)*$D104,2),IF($E104=$A$6,ROUND(_xlfn.XLOOKUP(AL$15,$D$6:$D$9,$C$6:$C$9,0,0)*$D104,2),""))))</f>
        <v>0</v>
      </c>
      <c r="AM104" s="121">
        <f>IF(OR(AND($E104=$A$6,$D$9=AM$15),AND($E104=$A$10,$D$11=AM$15),AND($E104=$A$3,$D$5=AM$15)),$D104-SUM($R104:AL104),IF($E104=$A$10,ROUND(_xlfn.XLOOKUP(AM$15,$D$10:$D$11,$C$10:$C$11,0,0)*$D104,2),IF($E104=$A$3,ROUND(_xlfn.XLOOKUP(AM$15,$D$3:$D$5,$C$3:$C$5,0,0)*$D104,2),IF($E104=$A$6,ROUND(_xlfn.XLOOKUP(AM$15,$D$6:$D$9,$C$6:$C$9,0,0)*$D104,2),""))))</f>
        <v>0</v>
      </c>
      <c r="AN104" s="122">
        <f>IF(OR(AND($E104=$A$6,$D$9=AN$15),AND($E104=$A$10,$D$11=AN$15),AND($E104=$A$3,$D$5=AN$15)),$D104-SUM($R104:AM104),IF($E104=$A$10,ROUND(_xlfn.XLOOKUP(AN$15,$D$10:$D$11,$C$10:$C$11,0,0)*$D104,2),IF($E104=$A$3,ROUND(_xlfn.XLOOKUP(AN$15,$D$3:$D$5,$C$3:$C$5,0,0)*$D104,2),IF($E104=$A$6,ROUND(_xlfn.XLOOKUP(AN$15,$D$6:$D$9,$C$6:$C$9,0,0)*$D104,2),""))))</f>
        <v>0.25</v>
      </c>
      <c r="AO104" s="91"/>
      <c r="AP104" s="92"/>
      <c r="AQ104" s="93"/>
      <c r="AR104" s="92"/>
      <c r="AS104" s="91"/>
      <c r="AT104" s="93"/>
      <c r="AU104" s="130">
        <f>IF(OR(AND($E104=$A$6,$D$9=AU$15),AND($E104=$A$10,$D$11=AU$15),AND($E104=$A$3,$D$5=AU$15)),$D104-SUM($R104:AT104),IF($E104=$A$10,ROUND(_xlfn.XLOOKUP(AU$15,$D$10:$D$11,$C$10:$C$11,0,0)*$D104,2),IF($E104=$A$3,ROUND(_xlfn.XLOOKUP(AU$15,$D$3:$D$5,$C$3:$C$5,0,0)*$D104,2),IF($E104=$A$6,ROUND(_xlfn.XLOOKUP(AU$15,$D$6:$D$9,$C$6:$C$9,0,0)*$D104,2),""))))</f>
        <v>0.25</v>
      </c>
      <c r="AV104" s="3" t="str">
        <f>IF(SUM(R104:AU104)=D104,"","CORRIGIR")</f>
        <v/>
      </c>
    </row>
    <row r="105" spans="1:48" s="33" customFormat="1" ht="14.4" x14ac:dyDescent="0.3">
      <c r="A105" s="70">
        <v>6</v>
      </c>
      <c r="B105" s="71" t="s">
        <v>132</v>
      </c>
      <c r="C105" s="77">
        <f t="shared" si="6"/>
        <v>2.8571428571428571E-2</v>
      </c>
      <c r="D105" s="114">
        <f>SUBTOTAL(9,D106:D111)</f>
        <v>3</v>
      </c>
      <c r="E105" s="72"/>
      <c r="F105" s="73"/>
      <c r="G105" s="74"/>
      <c r="H105" s="75"/>
      <c r="I105" s="74"/>
      <c r="J105" s="75"/>
      <c r="K105" s="74"/>
      <c r="L105" s="75"/>
      <c r="M105" s="74"/>
      <c r="N105" s="75"/>
      <c r="O105" s="74"/>
      <c r="P105" s="75"/>
      <c r="Q105" s="72"/>
      <c r="R105" s="103"/>
      <c r="S105" s="104"/>
      <c r="T105" s="103"/>
      <c r="U105" s="104"/>
      <c r="V105" s="103"/>
      <c r="W105" s="104"/>
      <c r="X105" s="103"/>
      <c r="Y105" s="104"/>
      <c r="Z105" s="103"/>
      <c r="AA105" s="104"/>
      <c r="AB105" s="103"/>
      <c r="AC105" s="104"/>
      <c r="AD105" s="103"/>
      <c r="AE105" s="104"/>
      <c r="AF105" s="103"/>
      <c r="AG105" s="104"/>
      <c r="AH105" s="103"/>
      <c r="AI105" s="104"/>
      <c r="AJ105" s="103"/>
      <c r="AK105" s="104"/>
      <c r="AL105" s="103"/>
      <c r="AM105" s="104"/>
      <c r="AN105" s="103"/>
      <c r="AO105" s="104"/>
      <c r="AP105" s="103"/>
      <c r="AQ105" s="104"/>
      <c r="AR105" s="103"/>
      <c r="AS105" s="104"/>
      <c r="AT105" s="103"/>
      <c r="AU105" s="105"/>
      <c r="AV105" s="3"/>
    </row>
    <row r="106" spans="1:48" ht="14.4" x14ac:dyDescent="0.3">
      <c r="A106" s="52" t="s">
        <v>94</v>
      </c>
      <c r="B106" s="53" t="s">
        <v>5</v>
      </c>
      <c r="C106" s="78">
        <f t="shared" si="6"/>
        <v>9.5238095238095247E-3</v>
      </c>
      <c r="D106" s="115">
        <f>SUBTOTAL(9,D107:D107)</f>
        <v>1</v>
      </c>
      <c r="E106" s="55"/>
      <c r="F106" s="56"/>
      <c r="G106" s="57"/>
      <c r="H106" s="56"/>
      <c r="I106" s="57"/>
      <c r="J106" s="56"/>
      <c r="K106" s="57"/>
      <c r="L106" s="56"/>
      <c r="M106" s="57"/>
      <c r="N106" s="56"/>
      <c r="O106" s="57"/>
      <c r="P106" s="56"/>
      <c r="Q106" s="58"/>
      <c r="R106" s="100"/>
      <c r="S106" s="101"/>
      <c r="T106" s="100"/>
      <c r="U106" s="101"/>
      <c r="V106" s="100"/>
      <c r="W106" s="101"/>
      <c r="X106" s="100"/>
      <c r="Y106" s="101"/>
      <c r="Z106" s="100"/>
      <c r="AA106" s="101"/>
      <c r="AB106" s="100"/>
      <c r="AC106" s="101"/>
      <c r="AD106" s="100"/>
      <c r="AE106" s="101"/>
      <c r="AF106" s="100"/>
      <c r="AG106" s="101"/>
      <c r="AH106" s="100"/>
      <c r="AI106" s="101"/>
      <c r="AJ106" s="100"/>
      <c r="AK106" s="101"/>
      <c r="AL106" s="100"/>
      <c r="AM106" s="101"/>
      <c r="AN106" s="100"/>
      <c r="AO106" s="101"/>
      <c r="AP106" s="100"/>
      <c r="AQ106" s="101"/>
      <c r="AR106" s="100"/>
      <c r="AS106" s="101"/>
      <c r="AT106" s="100"/>
      <c r="AU106" s="102"/>
    </row>
    <row r="107" spans="1:48" ht="14.4" outlineLevel="1" x14ac:dyDescent="0.3">
      <c r="A107" s="62" t="s">
        <v>251</v>
      </c>
      <c r="B107" s="63" t="s">
        <v>16</v>
      </c>
      <c r="C107" s="64">
        <f t="shared" si="6"/>
        <v>9.5238095238095247E-3</v>
      </c>
      <c r="D107" s="112">
        <v>1</v>
      </c>
      <c r="E107" s="65" t="s">
        <v>293</v>
      </c>
      <c r="F107" s="66"/>
      <c r="G107" s="66"/>
      <c r="H107" s="66" t="s">
        <v>191</v>
      </c>
      <c r="I107" s="66">
        <v>1</v>
      </c>
      <c r="J107" s="66"/>
      <c r="K107" s="66"/>
      <c r="L107" s="66"/>
      <c r="M107" s="66"/>
      <c r="N107" s="66"/>
      <c r="O107" s="66"/>
      <c r="P107" s="66"/>
      <c r="Q107" s="66"/>
      <c r="R107" s="132">
        <f>IF(F107=1,ROUND(_xlfn.XLOOKUP($E107,$A$2:$A$11,$C$2:$C$11,0,0)*F107*$D107,2),0)</f>
        <v>0</v>
      </c>
      <c r="S107" s="121">
        <f>IF(G107=1,ROUND(_xlfn.XLOOKUP($E107,$A$2:$A$11,$C$2:$C$11,0,0)*G107*$D107,2),0)</f>
        <v>0</v>
      </c>
      <c r="T107" s="121">
        <f>IF(H107=1,ROUND(_xlfn.XLOOKUP($E107,$A$2:$A$11,$C$2:$C$11,0,0)*H107*$D107,2),0)</f>
        <v>0</v>
      </c>
      <c r="U107" s="121">
        <f>IF(I107=1,ROUND(_xlfn.XLOOKUP($E107,$A$2:$A$11,$C$2:$C$11,0,0)*I107*$D107,2),0)</f>
        <v>1</v>
      </c>
      <c r="V107" s="121">
        <f>IF(J107=1,ROUND(_xlfn.XLOOKUP($E107,$A$2:$A$11,$C$2:$C$11,0,0)*J107*$D107,2),0)</f>
        <v>0</v>
      </c>
      <c r="W107" s="121">
        <f>IF(K107=1,ROUND(_xlfn.XLOOKUP($E107,$A$2:$A$11,$C$2:$C$11,0,0)*K107*$D107,2),0)</f>
        <v>0</v>
      </c>
      <c r="X107" s="121">
        <f>IF(L107=1,ROUND(_xlfn.XLOOKUP($E107,$A$2:$A$11,$C$2:$C$11,0,0)*L107*$D107,2),0)</f>
        <v>0</v>
      </c>
      <c r="Y107" s="121">
        <f>IF(M107=1,ROUND(_xlfn.XLOOKUP($E107,$A$2:$A$11,$C$2:$C$11,0,0)*M107*$D107,2),0)</f>
        <v>0</v>
      </c>
      <c r="Z107" s="121">
        <f>IF(N107=1,ROUND(_xlfn.XLOOKUP($E107,$A$2:$A$11,$C$2:$C$11,0,0)*N107*$D107,2),0)</f>
        <v>0</v>
      </c>
      <c r="AA107" s="121">
        <f>IF(O107=1,ROUND(_xlfn.XLOOKUP($E107,$A$2:$A$11,$C$2:$C$11,0,0)*O107*$D107,2),0)</f>
        <v>0</v>
      </c>
      <c r="AB107" s="121">
        <f>IF(P107=1,ROUND(_xlfn.XLOOKUP($E107,$A$2:$A$11,$C$2:$C$11,0,0)*P107*$D107,2),0)</f>
        <v>0</v>
      </c>
      <c r="AC107" s="121">
        <f>IF(Q107=1,ROUND(_xlfn.XLOOKUP($E107,$A$2:$A$11,$C$2:$C$11,0,0)*Q107*$D107,2),0)</f>
        <v>0</v>
      </c>
      <c r="AD107" s="120" t="str">
        <f>IF(OR(AND($E107=$A$6,$D$9=AD$15),AND($E107=$A$10,$D$11=AD$15),AND($E107=$A$3,$D$5=AD$15)),$D107-SUM($R107:AC107),IF($E107=$A$10,ROUND(_xlfn.XLOOKUP(AD$15,$D$10:$D$11,$C$10:$C$11,0,0)*$D107,2),IF($E107=$A$3,ROUND(_xlfn.XLOOKUP(AD$15,$D$3:$D$5,$C$3:$C$5,0,0)*$D107,2),IF($E107=$A$6,ROUND(_xlfn.XLOOKUP(AD$15,$D$6:$D$9,$C$6:$C$9,0,0)*$D107,2),""))))</f>
        <v/>
      </c>
      <c r="AE107" s="121" t="str">
        <f>IF(OR(AND($E107=$A$6,$D$9=AE$15),AND($E107=$A$10,$D$11=AE$15),AND($E107=$A$3,$D$5=AE$15)),$D107-SUM($R107:AD107),IF($E107=$A$10,ROUND(_xlfn.XLOOKUP(AE$15,$D$10:$D$11,$C$10:$C$11,0,0)*$D107,2),IF($E107=$A$3,ROUND(_xlfn.XLOOKUP(AE$15,$D$3:$D$5,$C$3:$C$5,0,0)*$D107,2),IF($E107=$A$6,ROUND(_xlfn.XLOOKUP(AE$15,$D$6:$D$9,$C$6:$C$9,0,0)*$D107,2),""))))</f>
        <v/>
      </c>
      <c r="AF107" s="122" t="str">
        <f>IF(OR(AND($E107=$A$6,$D$9=AF$15),AND($E107=$A$10,$D$11=AF$15),AND($E107=$A$3,$D$5=AF$15)),$D107-SUM($R107:AE107),IF($E107=$A$10,ROUND(_xlfn.XLOOKUP(AF$15,$D$10:$D$11,$C$10:$C$11,0,0)*$D107,2),IF($E107=$A$3,ROUND(_xlfn.XLOOKUP(AF$15,$D$3:$D$5,$C$3:$C$5,0,0)*$D107,2),IF($E107=$A$6,ROUND(_xlfn.XLOOKUP(AF$15,$D$6:$D$9,$C$6:$C$9,0,0)*$D107,2),""))))</f>
        <v/>
      </c>
      <c r="AG107" s="91"/>
      <c r="AH107" s="92"/>
      <c r="AI107" s="92"/>
      <c r="AJ107" s="92"/>
      <c r="AK107" s="93"/>
      <c r="AL107" s="120" t="str">
        <f>IF(OR(AND($E107=$A$6,$D$9=AL$15),AND($E107=$A$10,$D$11=AL$15),AND($E107=$A$3,$D$5=AL$15)),$D107-SUM($R107:AK107),IF($E107=$A$10,ROUND(_xlfn.XLOOKUP(AL$15,$D$10:$D$11,$C$10:$C$11,0,0)*$D107,2),IF($E107=$A$3,ROUND(_xlfn.XLOOKUP(AL$15,$D$3:$D$5,$C$3:$C$5,0,0)*$D107,2),IF($E107=$A$6,ROUND(_xlfn.XLOOKUP(AL$15,$D$6:$D$9,$C$6:$C$9,0,0)*$D107,2),""))))</f>
        <v/>
      </c>
      <c r="AM107" s="121" t="str">
        <f>IF(OR(AND($E107=$A$6,$D$9=AM$15),AND($E107=$A$10,$D$11=AM$15),AND($E107=$A$3,$D$5=AM$15)),$D107-SUM($R107:AL107),IF($E107=$A$10,ROUND(_xlfn.XLOOKUP(AM$15,$D$10:$D$11,$C$10:$C$11,0,0)*$D107,2),IF($E107=$A$3,ROUND(_xlfn.XLOOKUP(AM$15,$D$3:$D$5,$C$3:$C$5,0,0)*$D107,2),IF($E107=$A$6,ROUND(_xlfn.XLOOKUP(AM$15,$D$6:$D$9,$C$6:$C$9,0,0)*$D107,2),""))))</f>
        <v/>
      </c>
      <c r="AN107" s="122" t="str">
        <f>IF(OR(AND($E107=$A$6,$D$9=AN$15),AND($E107=$A$10,$D$11=AN$15),AND($E107=$A$3,$D$5=AN$15)),$D107-SUM($R107:AM107),IF($E107=$A$10,ROUND(_xlfn.XLOOKUP(AN$15,$D$10:$D$11,$C$10:$C$11,0,0)*$D107,2),IF($E107=$A$3,ROUND(_xlfn.XLOOKUP(AN$15,$D$3:$D$5,$C$3:$C$5,0,0)*$D107,2),IF($E107=$A$6,ROUND(_xlfn.XLOOKUP(AN$15,$D$6:$D$9,$C$6:$C$9,0,0)*$D107,2),""))))</f>
        <v/>
      </c>
      <c r="AO107" s="91"/>
      <c r="AP107" s="92"/>
      <c r="AQ107" s="93"/>
      <c r="AR107" s="92"/>
      <c r="AS107" s="91"/>
      <c r="AT107" s="93"/>
      <c r="AU107" s="130" t="str">
        <f>IF(OR(AND($E107=$A$6,$D$9=AU$15),AND($E107=$A$10,$D$11=AU$15),AND($E107=$A$3,$D$5=AU$15)),$D107-SUM($R107:AT107),IF($E107=$A$10,ROUND(_xlfn.XLOOKUP(AU$15,$D$10:$D$11,$C$10:$C$11,0,0)*$D107,2),IF($E107=$A$3,ROUND(_xlfn.XLOOKUP(AU$15,$D$3:$D$5,$C$3:$C$5,0,0)*$D107,2),IF($E107=$A$6,ROUND(_xlfn.XLOOKUP(AU$15,$D$6:$D$9,$C$6:$C$9,0,0)*$D107,2),""))))</f>
        <v/>
      </c>
      <c r="AV107" s="3" t="str">
        <f>IF(SUM(R107:AU107)=D107,"","CORRIGIR")</f>
        <v/>
      </c>
    </row>
    <row r="108" spans="1:48" ht="14.4" x14ac:dyDescent="0.3">
      <c r="A108" s="52" t="s">
        <v>95</v>
      </c>
      <c r="B108" s="53" t="s">
        <v>17</v>
      </c>
      <c r="C108" s="79">
        <f t="shared" si="6"/>
        <v>9.5238095238095247E-3</v>
      </c>
      <c r="D108" s="115">
        <f>SUBTOTAL(9,D109)</f>
        <v>1</v>
      </c>
      <c r="E108" s="55"/>
      <c r="F108" s="56"/>
      <c r="G108" s="57"/>
      <c r="H108" s="56"/>
      <c r="I108" s="57"/>
      <c r="J108" s="56"/>
      <c r="K108" s="57"/>
      <c r="L108" s="56"/>
      <c r="M108" s="57"/>
      <c r="N108" s="56"/>
      <c r="O108" s="57"/>
      <c r="P108" s="56"/>
      <c r="Q108" s="58"/>
      <c r="R108" s="100"/>
      <c r="S108" s="101"/>
      <c r="T108" s="100"/>
      <c r="U108" s="101"/>
      <c r="V108" s="100"/>
      <c r="W108" s="101"/>
      <c r="X108" s="100"/>
      <c r="Y108" s="101"/>
      <c r="Z108" s="100"/>
      <c r="AA108" s="101"/>
      <c r="AB108" s="100"/>
      <c r="AC108" s="101"/>
      <c r="AD108" s="100"/>
      <c r="AE108" s="101"/>
      <c r="AF108" s="100"/>
      <c r="AG108" s="101"/>
      <c r="AH108" s="100"/>
      <c r="AI108" s="101"/>
      <c r="AJ108" s="100"/>
      <c r="AK108" s="101"/>
      <c r="AL108" s="100"/>
      <c r="AM108" s="101"/>
      <c r="AN108" s="100"/>
      <c r="AO108" s="101"/>
      <c r="AP108" s="100"/>
      <c r="AQ108" s="101"/>
      <c r="AR108" s="100"/>
      <c r="AS108" s="101"/>
      <c r="AT108" s="100"/>
      <c r="AU108" s="102"/>
    </row>
    <row r="109" spans="1:48" ht="14.4" outlineLevel="1" x14ac:dyDescent="0.3">
      <c r="A109" s="62" t="s">
        <v>227</v>
      </c>
      <c r="B109" s="63" t="s">
        <v>17</v>
      </c>
      <c r="C109" s="68">
        <f t="shared" si="6"/>
        <v>9.5238095238095247E-3</v>
      </c>
      <c r="D109" s="112">
        <v>1</v>
      </c>
      <c r="E109" s="76" t="s">
        <v>122</v>
      </c>
      <c r="F109" s="66"/>
      <c r="G109" s="66"/>
      <c r="H109" s="66"/>
      <c r="I109" s="66"/>
      <c r="J109" s="66" t="s">
        <v>191</v>
      </c>
      <c r="K109" s="66" t="s">
        <v>191</v>
      </c>
      <c r="L109" s="66">
        <v>1</v>
      </c>
      <c r="M109" s="66"/>
      <c r="N109" s="66"/>
      <c r="O109" s="66"/>
      <c r="P109" s="66"/>
      <c r="Q109" s="66"/>
      <c r="R109" s="132">
        <f>IF(F109=1,ROUND(_xlfn.XLOOKUP($E109,$A$2:$A$11,$C$2:$C$11,0,0)*F109*$D109,2),0)</f>
        <v>0</v>
      </c>
      <c r="S109" s="121">
        <f>IF(G109=1,ROUND(_xlfn.XLOOKUP($E109,$A$2:$A$11,$C$2:$C$11,0,0)*G109*$D109,2),0)</f>
        <v>0</v>
      </c>
      <c r="T109" s="121">
        <f>IF(H109=1,ROUND(_xlfn.XLOOKUP($E109,$A$2:$A$11,$C$2:$C$11,0,0)*H109*$D109,2),0)</f>
        <v>0</v>
      </c>
      <c r="U109" s="121">
        <f>IF(I109=1,ROUND(_xlfn.XLOOKUP($E109,$A$2:$A$11,$C$2:$C$11,0,0)*I109*$D109,2),0)</f>
        <v>0</v>
      </c>
      <c r="V109" s="121">
        <f>IF(J109=1,ROUND(_xlfn.XLOOKUP($E109,$A$2:$A$11,$C$2:$C$11,0,0)*J109*$D109,2),0)</f>
        <v>0</v>
      </c>
      <c r="W109" s="121">
        <f>IF(K109=1,ROUND(_xlfn.XLOOKUP($E109,$A$2:$A$11,$C$2:$C$11,0,0)*K109*$D109,2),0)</f>
        <v>0</v>
      </c>
      <c r="X109" s="121">
        <f>IF(L109=1,ROUND(_xlfn.XLOOKUP($E109,$A$2:$A$11,$C$2:$C$11,0,0)*L109*$D109,2),0)</f>
        <v>0.25</v>
      </c>
      <c r="Y109" s="121">
        <f>IF(M109=1,ROUND(_xlfn.XLOOKUP($E109,$A$2:$A$11,$C$2:$C$11,0,0)*M109*$D109,2),0)</f>
        <v>0</v>
      </c>
      <c r="Z109" s="121">
        <f>IF(N109=1,ROUND(_xlfn.XLOOKUP($E109,$A$2:$A$11,$C$2:$C$11,0,0)*N109*$D109,2),0)</f>
        <v>0</v>
      </c>
      <c r="AA109" s="121">
        <f>IF(O109=1,ROUND(_xlfn.XLOOKUP($E109,$A$2:$A$11,$C$2:$C$11,0,0)*O109*$D109,2),0)</f>
        <v>0</v>
      </c>
      <c r="AB109" s="121">
        <f>IF(P109=1,ROUND(_xlfn.XLOOKUP($E109,$A$2:$A$11,$C$2:$C$11,0,0)*P109*$D109,2),0)</f>
        <v>0</v>
      </c>
      <c r="AC109" s="121">
        <f>IF(Q109=1,ROUND(_xlfn.XLOOKUP($E109,$A$2:$A$11,$C$2:$C$11,0,0)*Q109*$D109,2),0)</f>
        <v>0</v>
      </c>
      <c r="AD109" s="120">
        <f>IF(OR(AND($E109=$A$6,$D$9=AD$15),AND($E109=$A$10,$D$11=AD$15),AND($E109=$A$3,$D$5=AD$15)),$D109-SUM($R109:AC109),IF($E109=$A$10,ROUND(_xlfn.XLOOKUP(AD$15,$D$10:$D$11,$C$10:$C$11,0,0)*$D109,2),IF($E109=$A$3,ROUND(_xlfn.XLOOKUP(AD$15,$D$3:$D$5,$C$3:$C$5,0,0)*$D109,2),IF($E109=$A$6,ROUND(_xlfn.XLOOKUP(AD$15,$D$6:$D$9,$C$6:$C$9,0,0)*$D109,2),""))))</f>
        <v>0</v>
      </c>
      <c r="AE109" s="121">
        <f>IF(OR(AND($E109=$A$6,$D$9=AE$15),AND($E109=$A$10,$D$11=AE$15),AND($E109=$A$3,$D$5=AE$15)),$D109-SUM($R109:AD109),IF($E109=$A$10,ROUND(_xlfn.XLOOKUP(AE$15,$D$10:$D$11,$C$10:$C$11,0,0)*$D109,2),IF($E109=$A$3,ROUND(_xlfn.XLOOKUP(AE$15,$D$3:$D$5,$C$3:$C$5,0,0)*$D109,2),IF($E109=$A$6,ROUND(_xlfn.XLOOKUP(AE$15,$D$6:$D$9,$C$6:$C$9,0,0)*$D109,2),""))))</f>
        <v>0</v>
      </c>
      <c r="AF109" s="122">
        <f>IF(OR(AND($E109=$A$6,$D$9=AF$15),AND($E109=$A$10,$D$11=AF$15),AND($E109=$A$3,$D$5=AF$15)),$D109-SUM($R109:AE109),IF($E109=$A$10,ROUND(_xlfn.XLOOKUP(AF$15,$D$10:$D$11,$C$10:$C$11,0,0)*$D109,2),IF($E109=$A$3,ROUND(_xlfn.XLOOKUP(AF$15,$D$3:$D$5,$C$3:$C$5,0,0)*$D109,2),IF($E109=$A$6,ROUND(_xlfn.XLOOKUP(AF$15,$D$6:$D$9,$C$6:$C$9,0,0)*$D109,2),""))))</f>
        <v>0.25</v>
      </c>
      <c r="AG109" s="91"/>
      <c r="AH109" s="92"/>
      <c r="AI109" s="92"/>
      <c r="AJ109" s="92"/>
      <c r="AK109" s="93"/>
      <c r="AL109" s="120">
        <f>IF(OR(AND($E109=$A$6,$D$9=AL$15),AND($E109=$A$10,$D$11=AL$15),AND($E109=$A$3,$D$5=AL$15)),$D109-SUM($R109:AK109),IF($E109=$A$10,ROUND(_xlfn.XLOOKUP(AL$15,$D$10:$D$11,$C$10:$C$11,0,0)*$D109,2),IF($E109=$A$3,ROUND(_xlfn.XLOOKUP(AL$15,$D$3:$D$5,$C$3:$C$5,0,0)*$D109,2),IF($E109=$A$6,ROUND(_xlfn.XLOOKUP(AL$15,$D$6:$D$9,$C$6:$C$9,0,0)*$D109,2),""))))</f>
        <v>0</v>
      </c>
      <c r="AM109" s="121">
        <f>IF(OR(AND($E109=$A$6,$D$9=AM$15),AND($E109=$A$10,$D$11=AM$15),AND($E109=$A$3,$D$5=AM$15)),$D109-SUM($R109:AL109),IF($E109=$A$10,ROUND(_xlfn.XLOOKUP(AM$15,$D$10:$D$11,$C$10:$C$11,0,0)*$D109,2),IF($E109=$A$3,ROUND(_xlfn.XLOOKUP(AM$15,$D$3:$D$5,$C$3:$C$5,0,0)*$D109,2),IF($E109=$A$6,ROUND(_xlfn.XLOOKUP(AM$15,$D$6:$D$9,$C$6:$C$9,0,0)*$D109,2),""))))</f>
        <v>0</v>
      </c>
      <c r="AN109" s="122">
        <f>IF(OR(AND($E109=$A$6,$D$9=AN$15),AND($E109=$A$10,$D$11=AN$15),AND($E109=$A$3,$D$5=AN$15)),$D109-SUM($R109:AM109),IF($E109=$A$10,ROUND(_xlfn.XLOOKUP(AN$15,$D$10:$D$11,$C$10:$C$11,0,0)*$D109,2),IF($E109=$A$3,ROUND(_xlfn.XLOOKUP(AN$15,$D$3:$D$5,$C$3:$C$5,0,0)*$D109,2),IF($E109=$A$6,ROUND(_xlfn.XLOOKUP(AN$15,$D$6:$D$9,$C$6:$C$9,0,0)*$D109,2),""))))</f>
        <v>0.25</v>
      </c>
      <c r="AO109" s="91"/>
      <c r="AP109" s="92"/>
      <c r="AQ109" s="93"/>
      <c r="AR109" s="92"/>
      <c r="AS109" s="91"/>
      <c r="AT109" s="93"/>
      <c r="AU109" s="130">
        <f>IF(OR(AND($E109=$A$6,$D$9=AU$15),AND($E109=$A$10,$D$11=AU$15),AND($E109=$A$3,$D$5=AU$15)),$D109-SUM($R109:AT109),IF($E109=$A$10,ROUND(_xlfn.XLOOKUP(AU$15,$D$10:$D$11,$C$10:$C$11,0,0)*$D109,2),IF($E109=$A$3,ROUND(_xlfn.XLOOKUP(AU$15,$D$3:$D$5,$C$3:$C$5,0,0)*$D109,2),IF($E109=$A$6,ROUND(_xlfn.XLOOKUP(AU$15,$D$6:$D$9,$C$6:$C$9,0,0)*$D109,2),""))))</f>
        <v>0.25</v>
      </c>
      <c r="AV109" s="3" t="str">
        <f>IF(SUM(R109:AU109)=D109,"","CORRIGIR")</f>
        <v/>
      </c>
    </row>
    <row r="110" spans="1:48" ht="14.4" x14ac:dyDescent="0.3">
      <c r="A110" s="52" t="s">
        <v>96</v>
      </c>
      <c r="B110" s="53" t="s">
        <v>18</v>
      </c>
      <c r="C110" s="79">
        <f t="shared" si="6"/>
        <v>9.5238095238095247E-3</v>
      </c>
      <c r="D110" s="115">
        <f>SUBTOTAL(9,D111)</f>
        <v>1</v>
      </c>
      <c r="E110" s="55"/>
      <c r="F110" s="56"/>
      <c r="G110" s="57"/>
      <c r="H110" s="56"/>
      <c r="I110" s="57"/>
      <c r="J110" s="56"/>
      <c r="K110" s="57"/>
      <c r="L110" s="56"/>
      <c r="M110" s="57"/>
      <c r="N110" s="56"/>
      <c r="O110" s="57"/>
      <c r="P110" s="56"/>
      <c r="Q110" s="58"/>
      <c r="R110" s="100"/>
      <c r="S110" s="101"/>
      <c r="T110" s="100"/>
      <c r="U110" s="101"/>
      <c r="V110" s="100"/>
      <c r="W110" s="101"/>
      <c r="X110" s="100"/>
      <c r="Y110" s="101"/>
      <c r="Z110" s="100"/>
      <c r="AA110" s="101"/>
      <c r="AB110" s="100"/>
      <c r="AC110" s="101"/>
      <c r="AD110" s="100"/>
      <c r="AE110" s="101"/>
      <c r="AF110" s="100"/>
      <c r="AG110" s="101"/>
      <c r="AH110" s="100"/>
      <c r="AI110" s="101"/>
      <c r="AJ110" s="100"/>
      <c r="AK110" s="101"/>
      <c r="AL110" s="100"/>
      <c r="AM110" s="101"/>
      <c r="AN110" s="100"/>
      <c r="AO110" s="101"/>
      <c r="AP110" s="100"/>
      <c r="AQ110" s="101"/>
      <c r="AR110" s="100"/>
      <c r="AS110" s="101"/>
      <c r="AT110" s="100"/>
      <c r="AU110" s="102"/>
    </row>
    <row r="111" spans="1:48" ht="14.4" outlineLevel="1" x14ac:dyDescent="0.3">
      <c r="A111" s="62" t="s">
        <v>252</v>
      </c>
      <c r="B111" s="63" t="s">
        <v>18</v>
      </c>
      <c r="C111" s="68">
        <f t="shared" si="6"/>
        <v>9.5238095238095247E-3</v>
      </c>
      <c r="D111" s="112">
        <v>1</v>
      </c>
      <c r="E111" s="76" t="s">
        <v>122</v>
      </c>
      <c r="F111" s="66"/>
      <c r="G111" s="66"/>
      <c r="H111" s="66"/>
      <c r="I111" s="66"/>
      <c r="J111" s="66" t="s">
        <v>191</v>
      </c>
      <c r="K111" s="66" t="s">
        <v>191</v>
      </c>
      <c r="L111" s="66">
        <v>1</v>
      </c>
      <c r="M111" s="66"/>
      <c r="N111" s="66"/>
      <c r="O111" s="66"/>
      <c r="P111" s="66"/>
      <c r="Q111" s="66"/>
      <c r="R111" s="132">
        <f>IF(F111=1,ROUND(_xlfn.XLOOKUP($E111,$A$2:$A$11,$C$2:$C$11,0,0)*F111*$D111,2),0)</f>
        <v>0</v>
      </c>
      <c r="S111" s="121">
        <f>IF(G111=1,ROUND(_xlfn.XLOOKUP($E111,$A$2:$A$11,$C$2:$C$11,0,0)*G111*$D111,2),0)</f>
        <v>0</v>
      </c>
      <c r="T111" s="121">
        <f>IF(H111=1,ROUND(_xlfn.XLOOKUP($E111,$A$2:$A$11,$C$2:$C$11,0,0)*H111*$D111,2),0)</f>
        <v>0</v>
      </c>
      <c r="U111" s="121">
        <f>IF(I111=1,ROUND(_xlfn.XLOOKUP($E111,$A$2:$A$11,$C$2:$C$11,0,0)*I111*$D111,2),0)</f>
        <v>0</v>
      </c>
      <c r="V111" s="121">
        <f>IF(J111=1,ROUND(_xlfn.XLOOKUP($E111,$A$2:$A$11,$C$2:$C$11,0,0)*J111*$D111,2),0)</f>
        <v>0</v>
      </c>
      <c r="W111" s="121">
        <f>IF(K111=1,ROUND(_xlfn.XLOOKUP($E111,$A$2:$A$11,$C$2:$C$11,0,0)*K111*$D111,2),0)</f>
        <v>0</v>
      </c>
      <c r="X111" s="121">
        <f>IF(L111=1,ROUND(_xlfn.XLOOKUP($E111,$A$2:$A$11,$C$2:$C$11,0,0)*L111*$D111,2),0)</f>
        <v>0.25</v>
      </c>
      <c r="Y111" s="121">
        <f>IF(M111=1,ROUND(_xlfn.XLOOKUP($E111,$A$2:$A$11,$C$2:$C$11,0,0)*M111*$D111,2),0)</f>
        <v>0</v>
      </c>
      <c r="Z111" s="121">
        <f>IF(N111=1,ROUND(_xlfn.XLOOKUP($E111,$A$2:$A$11,$C$2:$C$11,0,0)*N111*$D111,2),0)</f>
        <v>0</v>
      </c>
      <c r="AA111" s="121">
        <f>IF(O111=1,ROUND(_xlfn.XLOOKUP($E111,$A$2:$A$11,$C$2:$C$11,0,0)*O111*$D111,2),0)</f>
        <v>0</v>
      </c>
      <c r="AB111" s="121">
        <f>IF(P111=1,ROUND(_xlfn.XLOOKUP($E111,$A$2:$A$11,$C$2:$C$11,0,0)*P111*$D111,2),0)</f>
        <v>0</v>
      </c>
      <c r="AC111" s="121">
        <f>IF(Q111=1,ROUND(_xlfn.XLOOKUP($E111,$A$2:$A$11,$C$2:$C$11,0,0)*Q111*$D111,2),0)</f>
        <v>0</v>
      </c>
      <c r="AD111" s="120">
        <f>IF(OR(AND($E111=$A$6,$D$9=AD$15),AND($E111=$A$10,$D$11=AD$15),AND($E111=$A$3,$D$5=AD$15)),$D111-SUM($R111:AC111),IF($E111=$A$10,ROUND(_xlfn.XLOOKUP(AD$15,$D$10:$D$11,$C$10:$C$11,0,0)*$D111,2),IF($E111=$A$3,ROUND(_xlfn.XLOOKUP(AD$15,$D$3:$D$5,$C$3:$C$5,0,0)*$D111,2),IF($E111=$A$6,ROUND(_xlfn.XLOOKUP(AD$15,$D$6:$D$9,$C$6:$C$9,0,0)*$D111,2),""))))</f>
        <v>0</v>
      </c>
      <c r="AE111" s="121">
        <f>IF(OR(AND($E111=$A$6,$D$9=AE$15),AND($E111=$A$10,$D$11=AE$15),AND($E111=$A$3,$D$5=AE$15)),$D111-SUM($R111:AD111),IF($E111=$A$10,ROUND(_xlfn.XLOOKUP(AE$15,$D$10:$D$11,$C$10:$C$11,0,0)*$D111,2),IF($E111=$A$3,ROUND(_xlfn.XLOOKUP(AE$15,$D$3:$D$5,$C$3:$C$5,0,0)*$D111,2),IF($E111=$A$6,ROUND(_xlfn.XLOOKUP(AE$15,$D$6:$D$9,$C$6:$C$9,0,0)*$D111,2),""))))</f>
        <v>0</v>
      </c>
      <c r="AF111" s="122">
        <f>IF(OR(AND($E111=$A$6,$D$9=AF$15),AND($E111=$A$10,$D$11=AF$15),AND($E111=$A$3,$D$5=AF$15)),$D111-SUM($R111:AE111),IF($E111=$A$10,ROUND(_xlfn.XLOOKUP(AF$15,$D$10:$D$11,$C$10:$C$11,0,0)*$D111,2),IF($E111=$A$3,ROUND(_xlfn.XLOOKUP(AF$15,$D$3:$D$5,$C$3:$C$5,0,0)*$D111,2),IF($E111=$A$6,ROUND(_xlfn.XLOOKUP(AF$15,$D$6:$D$9,$C$6:$C$9,0,0)*$D111,2),""))))</f>
        <v>0.25</v>
      </c>
      <c r="AG111" s="91"/>
      <c r="AH111" s="92"/>
      <c r="AI111" s="92"/>
      <c r="AJ111" s="92"/>
      <c r="AK111" s="93"/>
      <c r="AL111" s="120">
        <f>IF(OR(AND($E111=$A$6,$D$9=AL$15),AND($E111=$A$10,$D$11=AL$15),AND($E111=$A$3,$D$5=AL$15)),$D111-SUM($R111:AK111),IF($E111=$A$10,ROUND(_xlfn.XLOOKUP(AL$15,$D$10:$D$11,$C$10:$C$11,0,0)*$D111,2),IF($E111=$A$3,ROUND(_xlfn.XLOOKUP(AL$15,$D$3:$D$5,$C$3:$C$5,0,0)*$D111,2),IF($E111=$A$6,ROUND(_xlfn.XLOOKUP(AL$15,$D$6:$D$9,$C$6:$C$9,0,0)*$D111,2),""))))</f>
        <v>0</v>
      </c>
      <c r="AM111" s="121">
        <f>IF(OR(AND($E111=$A$6,$D$9=AM$15),AND($E111=$A$10,$D$11=AM$15),AND($E111=$A$3,$D$5=AM$15)),$D111-SUM($R111:AL111),IF($E111=$A$10,ROUND(_xlfn.XLOOKUP(AM$15,$D$10:$D$11,$C$10:$C$11,0,0)*$D111,2),IF($E111=$A$3,ROUND(_xlfn.XLOOKUP(AM$15,$D$3:$D$5,$C$3:$C$5,0,0)*$D111,2),IF($E111=$A$6,ROUND(_xlfn.XLOOKUP(AM$15,$D$6:$D$9,$C$6:$C$9,0,0)*$D111,2),""))))</f>
        <v>0</v>
      </c>
      <c r="AN111" s="122">
        <f>IF(OR(AND($E111=$A$6,$D$9=AN$15),AND($E111=$A$10,$D$11=AN$15),AND($E111=$A$3,$D$5=AN$15)),$D111-SUM($R111:AM111),IF($E111=$A$10,ROUND(_xlfn.XLOOKUP(AN$15,$D$10:$D$11,$C$10:$C$11,0,0)*$D111,2),IF($E111=$A$3,ROUND(_xlfn.XLOOKUP(AN$15,$D$3:$D$5,$C$3:$C$5,0,0)*$D111,2),IF($E111=$A$6,ROUND(_xlfn.XLOOKUP(AN$15,$D$6:$D$9,$C$6:$C$9,0,0)*$D111,2),""))))</f>
        <v>0.25</v>
      </c>
      <c r="AO111" s="91"/>
      <c r="AP111" s="92"/>
      <c r="AQ111" s="93"/>
      <c r="AR111" s="92"/>
      <c r="AS111" s="91"/>
      <c r="AT111" s="93"/>
      <c r="AU111" s="130">
        <f>IF(OR(AND($E111=$A$6,$D$9=AU$15),AND($E111=$A$10,$D$11=AU$15),AND($E111=$A$3,$D$5=AU$15)),$D111-SUM($R111:AT111),IF($E111=$A$10,ROUND(_xlfn.XLOOKUP(AU$15,$D$10:$D$11,$C$10:$C$11,0,0)*$D111,2),IF($E111=$A$3,ROUND(_xlfn.XLOOKUP(AU$15,$D$3:$D$5,$C$3:$C$5,0,0)*$D111,2),IF($E111=$A$6,ROUND(_xlfn.XLOOKUP(AU$15,$D$6:$D$9,$C$6:$C$9,0,0)*$D111,2),""))))</f>
        <v>0.25</v>
      </c>
      <c r="AV111" s="3" t="str">
        <f>IF(SUM(R111:AU111)=D111,"","CORRIGIR")</f>
        <v/>
      </c>
    </row>
    <row r="112" spans="1:48" s="33" customFormat="1" ht="14.4" x14ac:dyDescent="0.3">
      <c r="A112" s="70">
        <v>7</v>
      </c>
      <c r="B112" s="71" t="s">
        <v>131</v>
      </c>
      <c r="C112" s="77">
        <f t="shared" si="6"/>
        <v>0.17142857142857143</v>
      </c>
      <c r="D112" s="114">
        <f>SUBTOTAL(9,D113:D136)</f>
        <v>18</v>
      </c>
      <c r="E112" s="72"/>
      <c r="F112" s="73"/>
      <c r="G112" s="74"/>
      <c r="H112" s="75"/>
      <c r="I112" s="74"/>
      <c r="J112" s="75"/>
      <c r="K112" s="74"/>
      <c r="L112" s="75"/>
      <c r="M112" s="74"/>
      <c r="N112" s="75"/>
      <c r="O112" s="74"/>
      <c r="P112" s="75"/>
      <c r="Q112" s="72"/>
      <c r="R112" s="103"/>
      <c r="S112" s="104"/>
      <c r="T112" s="103"/>
      <c r="U112" s="104"/>
      <c r="V112" s="103"/>
      <c r="W112" s="104"/>
      <c r="X112" s="103"/>
      <c r="Y112" s="104"/>
      <c r="Z112" s="103"/>
      <c r="AA112" s="104"/>
      <c r="AB112" s="103"/>
      <c r="AC112" s="104"/>
      <c r="AD112" s="103"/>
      <c r="AE112" s="104"/>
      <c r="AF112" s="103"/>
      <c r="AG112" s="104"/>
      <c r="AH112" s="103"/>
      <c r="AI112" s="104"/>
      <c r="AJ112" s="103"/>
      <c r="AK112" s="104"/>
      <c r="AL112" s="103"/>
      <c r="AM112" s="104"/>
      <c r="AN112" s="103"/>
      <c r="AO112" s="104"/>
      <c r="AP112" s="103"/>
      <c r="AQ112" s="104"/>
      <c r="AR112" s="103"/>
      <c r="AS112" s="104"/>
      <c r="AT112" s="103"/>
      <c r="AU112" s="105"/>
      <c r="AV112" s="3"/>
    </row>
    <row r="113" spans="1:48" ht="14.4" x14ac:dyDescent="0.3">
      <c r="A113" s="52" t="s">
        <v>97</v>
      </c>
      <c r="B113" s="53" t="s">
        <v>5</v>
      </c>
      <c r="C113" s="54">
        <f t="shared" si="6"/>
        <v>7.6190476190476197E-2</v>
      </c>
      <c r="D113" s="115">
        <f>SUBTOTAL(9,D114:D121)</f>
        <v>8</v>
      </c>
      <c r="E113" s="55"/>
      <c r="F113" s="56"/>
      <c r="G113" s="57"/>
      <c r="H113" s="56"/>
      <c r="I113" s="57"/>
      <c r="J113" s="56"/>
      <c r="K113" s="57"/>
      <c r="L113" s="56"/>
      <c r="M113" s="57"/>
      <c r="N113" s="56"/>
      <c r="O113" s="57"/>
      <c r="P113" s="56"/>
      <c r="Q113" s="58"/>
      <c r="R113" s="100"/>
      <c r="S113" s="101"/>
      <c r="T113" s="100"/>
      <c r="U113" s="101"/>
      <c r="V113" s="100"/>
      <c r="W113" s="101"/>
      <c r="X113" s="100"/>
      <c r="Y113" s="101"/>
      <c r="Z113" s="100"/>
      <c r="AA113" s="101"/>
      <c r="AB113" s="100"/>
      <c r="AC113" s="101"/>
      <c r="AD113" s="100"/>
      <c r="AE113" s="101"/>
      <c r="AF113" s="100"/>
      <c r="AG113" s="101"/>
      <c r="AH113" s="100"/>
      <c r="AI113" s="101"/>
      <c r="AJ113" s="100"/>
      <c r="AK113" s="101"/>
      <c r="AL113" s="100"/>
      <c r="AM113" s="101"/>
      <c r="AN113" s="100"/>
      <c r="AO113" s="101"/>
      <c r="AP113" s="100"/>
      <c r="AQ113" s="101"/>
      <c r="AR113" s="100"/>
      <c r="AS113" s="101"/>
      <c r="AT113" s="100"/>
      <c r="AU113" s="102"/>
    </row>
    <row r="114" spans="1:48" ht="14.4" outlineLevel="1" x14ac:dyDescent="0.3">
      <c r="A114" s="62" t="s">
        <v>253</v>
      </c>
      <c r="B114" s="63" t="s">
        <v>59</v>
      </c>
      <c r="C114" s="64">
        <f t="shared" si="6"/>
        <v>9.5238095238095247E-3</v>
      </c>
      <c r="D114" s="112">
        <v>1</v>
      </c>
      <c r="E114" s="65" t="s">
        <v>293</v>
      </c>
      <c r="F114" s="66"/>
      <c r="G114" s="66"/>
      <c r="H114" s="66"/>
      <c r="I114" s="66" t="s">
        <v>191</v>
      </c>
      <c r="J114" s="66">
        <v>1</v>
      </c>
      <c r="K114" s="66"/>
      <c r="L114" s="66"/>
      <c r="M114" s="66"/>
      <c r="N114" s="66"/>
      <c r="O114" s="66"/>
      <c r="P114" s="66"/>
      <c r="Q114" s="66"/>
      <c r="R114" s="132">
        <f>IF(F114=1,ROUND(_xlfn.XLOOKUP($E114,$A$2:$A$11,$C$2:$C$11,0,0)*F114*$D114,2),0)</f>
        <v>0</v>
      </c>
      <c r="S114" s="121">
        <f>IF(G114=1,ROUND(_xlfn.XLOOKUP($E114,$A$2:$A$11,$C$2:$C$11,0,0)*G114*$D114,2),0)</f>
        <v>0</v>
      </c>
      <c r="T114" s="121">
        <f>IF(H114=1,ROUND(_xlfn.XLOOKUP($E114,$A$2:$A$11,$C$2:$C$11,0,0)*H114*$D114,2),0)</f>
        <v>0</v>
      </c>
      <c r="U114" s="121">
        <f>IF(I114=1,ROUND(_xlfn.XLOOKUP($E114,$A$2:$A$11,$C$2:$C$11,0,0)*I114*$D114,2),0)</f>
        <v>0</v>
      </c>
      <c r="V114" s="121">
        <f>IF(J114=1,ROUND(_xlfn.XLOOKUP($E114,$A$2:$A$11,$C$2:$C$11,0,0)*J114*$D114,2),0)</f>
        <v>1</v>
      </c>
      <c r="W114" s="121">
        <f>IF(K114=1,ROUND(_xlfn.XLOOKUP($E114,$A$2:$A$11,$C$2:$C$11,0,0)*K114*$D114,2),0)</f>
        <v>0</v>
      </c>
      <c r="X114" s="121">
        <f>IF(L114=1,ROUND(_xlfn.XLOOKUP($E114,$A$2:$A$11,$C$2:$C$11,0,0)*L114*$D114,2),0)</f>
        <v>0</v>
      </c>
      <c r="Y114" s="121">
        <f>IF(M114=1,ROUND(_xlfn.XLOOKUP($E114,$A$2:$A$11,$C$2:$C$11,0,0)*M114*$D114,2),0)</f>
        <v>0</v>
      </c>
      <c r="Z114" s="121">
        <f>IF(N114=1,ROUND(_xlfn.XLOOKUP($E114,$A$2:$A$11,$C$2:$C$11,0,0)*N114*$D114,2),0)</f>
        <v>0</v>
      </c>
      <c r="AA114" s="121">
        <f>IF(O114=1,ROUND(_xlfn.XLOOKUP($E114,$A$2:$A$11,$C$2:$C$11,0,0)*O114*$D114,2),0)</f>
        <v>0</v>
      </c>
      <c r="AB114" s="121">
        <f>IF(P114=1,ROUND(_xlfn.XLOOKUP($E114,$A$2:$A$11,$C$2:$C$11,0,0)*P114*$D114,2),0)</f>
        <v>0</v>
      </c>
      <c r="AC114" s="121">
        <f>IF(Q114=1,ROUND(_xlfn.XLOOKUP($E114,$A$2:$A$11,$C$2:$C$11,0,0)*Q114*$D114,2),0)</f>
        <v>0</v>
      </c>
      <c r="AD114" s="120" t="str">
        <f>IF(OR(AND($E114=$A$6,$D$9=AD$15),AND($E114=$A$10,$D$11=AD$15),AND($E114=$A$3,$D$5=AD$15)),$D114-SUM($R114:AC114),IF($E114=$A$10,ROUND(_xlfn.XLOOKUP(AD$15,$D$10:$D$11,$C$10:$C$11,0,0)*$D114,2),IF($E114=$A$3,ROUND(_xlfn.XLOOKUP(AD$15,$D$3:$D$5,$C$3:$C$5,0,0)*$D114,2),IF($E114=$A$6,ROUND(_xlfn.XLOOKUP(AD$15,$D$6:$D$9,$C$6:$C$9,0,0)*$D114,2),""))))</f>
        <v/>
      </c>
      <c r="AE114" s="121" t="str">
        <f>IF(OR(AND($E114=$A$6,$D$9=AE$15),AND($E114=$A$10,$D$11=AE$15),AND($E114=$A$3,$D$5=AE$15)),$D114-SUM($R114:AD114),IF($E114=$A$10,ROUND(_xlfn.XLOOKUP(AE$15,$D$10:$D$11,$C$10:$C$11,0,0)*$D114,2),IF($E114=$A$3,ROUND(_xlfn.XLOOKUP(AE$15,$D$3:$D$5,$C$3:$C$5,0,0)*$D114,2),IF($E114=$A$6,ROUND(_xlfn.XLOOKUP(AE$15,$D$6:$D$9,$C$6:$C$9,0,0)*$D114,2),""))))</f>
        <v/>
      </c>
      <c r="AF114" s="122" t="str">
        <f>IF(OR(AND($E114=$A$6,$D$9=AF$15),AND($E114=$A$10,$D$11=AF$15),AND($E114=$A$3,$D$5=AF$15)),$D114-SUM($R114:AE114),IF($E114=$A$10,ROUND(_xlfn.XLOOKUP(AF$15,$D$10:$D$11,$C$10:$C$11,0,0)*$D114,2),IF($E114=$A$3,ROUND(_xlfn.XLOOKUP(AF$15,$D$3:$D$5,$C$3:$C$5,0,0)*$D114,2),IF($E114=$A$6,ROUND(_xlfn.XLOOKUP(AF$15,$D$6:$D$9,$C$6:$C$9,0,0)*$D114,2),""))))</f>
        <v/>
      </c>
      <c r="AG114" s="91"/>
      <c r="AH114" s="92"/>
      <c r="AI114" s="92"/>
      <c r="AJ114" s="92"/>
      <c r="AK114" s="93"/>
      <c r="AL114" s="120" t="str">
        <f>IF(OR(AND($E114=$A$6,$D$9=AL$15),AND($E114=$A$10,$D$11=AL$15),AND($E114=$A$3,$D$5=AL$15)),$D114-SUM($R114:AK114),IF($E114=$A$10,ROUND(_xlfn.XLOOKUP(AL$15,$D$10:$D$11,$C$10:$C$11,0,0)*$D114,2),IF($E114=$A$3,ROUND(_xlfn.XLOOKUP(AL$15,$D$3:$D$5,$C$3:$C$5,0,0)*$D114,2),IF($E114=$A$6,ROUND(_xlfn.XLOOKUP(AL$15,$D$6:$D$9,$C$6:$C$9,0,0)*$D114,2),""))))</f>
        <v/>
      </c>
      <c r="AM114" s="121" t="str">
        <f>IF(OR(AND($E114=$A$6,$D$9=AM$15),AND($E114=$A$10,$D$11=AM$15),AND($E114=$A$3,$D$5=AM$15)),$D114-SUM($R114:AL114),IF($E114=$A$10,ROUND(_xlfn.XLOOKUP(AM$15,$D$10:$D$11,$C$10:$C$11,0,0)*$D114,2),IF($E114=$A$3,ROUND(_xlfn.XLOOKUP(AM$15,$D$3:$D$5,$C$3:$C$5,0,0)*$D114,2),IF($E114=$A$6,ROUND(_xlfn.XLOOKUP(AM$15,$D$6:$D$9,$C$6:$C$9,0,0)*$D114,2),""))))</f>
        <v/>
      </c>
      <c r="AN114" s="122" t="str">
        <f>IF(OR(AND($E114=$A$6,$D$9=AN$15),AND($E114=$A$10,$D$11=AN$15),AND($E114=$A$3,$D$5=AN$15)),$D114-SUM($R114:AM114),IF($E114=$A$10,ROUND(_xlfn.XLOOKUP(AN$15,$D$10:$D$11,$C$10:$C$11,0,0)*$D114,2),IF($E114=$A$3,ROUND(_xlfn.XLOOKUP(AN$15,$D$3:$D$5,$C$3:$C$5,0,0)*$D114,2),IF($E114=$A$6,ROUND(_xlfn.XLOOKUP(AN$15,$D$6:$D$9,$C$6:$C$9,0,0)*$D114,2),""))))</f>
        <v/>
      </c>
      <c r="AO114" s="91"/>
      <c r="AP114" s="92"/>
      <c r="AQ114" s="93"/>
      <c r="AR114" s="92"/>
      <c r="AS114" s="91"/>
      <c r="AT114" s="93"/>
      <c r="AU114" s="130" t="str">
        <f>IF(OR(AND($E114=$A$6,$D$9=AU$15),AND($E114=$A$10,$D$11=AU$15),AND($E114=$A$3,$D$5=AU$15)),$D114-SUM($R114:AT114),IF($E114=$A$10,ROUND(_xlfn.XLOOKUP(AU$15,$D$10:$D$11,$C$10:$C$11,0,0)*$D114,2),IF($E114=$A$3,ROUND(_xlfn.XLOOKUP(AU$15,$D$3:$D$5,$C$3:$C$5,0,0)*$D114,2),IF($E114=$A$6,ROUND(_xlfn.XLOOKUP(AU$15,$D$6:$D$9,$C$6:$C$9,0,0)*$D114,2),""))))</f>
        <v/>
      </c>
      <c r="AV114" s="3" t="str">
        <f t="shared" ref="AV114:AV121" si="7">IF(SUM(R114:AU114)=D114,"","CORRIGIR")</f>
        <v/>
      </c>
    </row>
    <row r="115" spans="1:48" ht="14.4" outlineLevel="1" x14ac:dyDescent="0.3">
      <c r="A115" s="62" t="s">
        <v>254</v>
      </c>
      <c r="B115" s="63" t="s">
        <v>51</v>
      </c>
      <c r="C115" s="64">
        <f t="shared" si="6"/>
        <v>9.5238095238095247E-3</v>
      </c>
      <c r="D115" s="112">
        <v>1</v>
      </c>
      <c r="E115" s="65" t="s">
        <v>293</v>
      </c>
      <c r="F115" s="66"/>
      <c r="G115" s="66"/>
      <c r="H115" s="66"/>
      <c r="I115" s="66" t="s">
        <v>191</v>
      </c>
      <c r="J115" s="66">
        <v>1</v>
      </c>
      <c r="K115" s="66"/>
      <c r="L115" s="66"/>
      <c r="M115" s="66"/>
      <c r="N115" s="66"/>
      <c r="O115" s="66"/>
      <c r="P115" s="66"/>
      <c r="Q115" s="66"/>
      <c r="R115" s="132">
        <f>IF(F115=1,ROUND(_xlfn.XLOOKUP($E115,$A$2:$A$11,$C$2:$C$11,0,0)*F115*$D115,2),0)</f>
        <v>0</v>
      </c>
      <c r="S115" s="121">
        <f>IF(G115=1,ROUND(_xlfn.XLOOKUP($E115,$A$2:$A$11,$C$2:$C$11,0,0)*G115*$D115,2),0)</f>
        <v>0</v>
      </c>
      <c r="T115" s="121">
        <f>IF(H115=1,ROUND(_xlfn.XLOOKUP($E115,$A$2:$A$11,$C$2:$C$11,0,0)*H115*$D115,2),0)</f>
        <v>0</v>
      </c>
      <c r="U115" s="121">
        <f>IF(I115=1,ROUND(_xlfn.XLOOKUP($E115,$A$2:$A$11,$C$2:$C$11,0,0)*I115*$D115,2),0)</f>
        <v>0</v>
      </c>
      <c r="V115" s="121">
        <f>IF(J115=1,ROUND(_xlfn.XLOOKUP($E115,$A$2:$A$11,$C$2:$C$11,0,0)*J115*$D115,2),0)</f>
        <v>1</v>
      </c>
      <c r="W115" s="121">
        <f>IF(K115=1,ROUND(_xlfn.XLOOKUP($E115,$A$2:$A$11,$C$2:$C$11,0,0)*K115*$D115,2),0)</f>
        <v>0</v>
      </c>
      <c r="X115" s="121">
        <f>IF(L115=1,ROUND(_xlfn.XLOOKUP($E115,$A$2:$A$11,$C$2:$C$11,0,0)*L115*$D115,2),0)</f>
        <v>0</v>
      </c>
      <c r="Y115" s="121">
        <f>IF(M115=1,ROUND(_xlfn.XLOOKUP($E115,$A$2:$A$11,$C$2:$C$11,0,0)*M115*$D115,2),0)</f>
        <v>0</v>
      </c>
      <c r="Z115" s="121">
        <f>IF(N115=1,ROUND(_xlfn.XLOOKUP($E115,$A$2:$A$11,$C$2:$C$11,0,0)*N115*$D115,2),0)</f>
        <v>0</v>
      </c>
      <c r="AA115" s="121">
        <f>IF(O115=1,ROUND(_xlfn.XLOOKUP($E115,$A$2:$A$11,$C$2:$C$11,0,0)*O115*$D115,2),0)</f>
        <v>0</v>
      </c>
      <c r="AB115" s="121">
        <f>IF(P115=1,ROUND(_xlfn.XLOOKUP($E115,$A$2:$A$11,$C$2:$C$11,0,0)*P115*$D115,2),0)</f>
        <v>0</v>
      </c>
      <c r="AC115" s="121">
        <f>IF(Q115=1,ROUND(_xlfn.XLOOKUP($E115,$A$2:$A$11,$C$2:$C$11,0,0)*Q115*$D115,2),0)</f>
        <v>0</v>
      </c>
      <c r="AD115" s="120" t="str">
        <f>IF(OR(AND($E115=$A$6,$D$9=AD$15),AND($E115=$A$10,$D$11=AD$15),AND($E115=$A$3,$D$5=AD$15)),$D115-SUM($R115:AC115),IF($E115=$A$10,ROUND(_xlfn.XLOOKUP(AD$15,$D$10:$D$11,$C$10:$C$11,0,0)*$D115,2),IF($E115=$A$3,ROUND(_xlfn.XLOOKUP(AD$15,$D$3:$D$5,$C$3:$C$5,0,0)*$D115,2),IF($E115=$A$6,ROUND(_xlfn.XLOOKUP(AD$15,$D$6:$D$9,$C$6:$C$9,0,0)*$D115,2),""))))</f>
        <v/>
      </c>
      <c r="AE115" s="121" t="str">
        <f>IF(OR(AND($E115=$A$6,$D$9=AE$15),AND($E115=$A$10,$D$11=AE$15),AND($E115=$A$3,$D$5=AE$15)),$D115-SUM($R115:AD115),IF($E115=$A$10,ROUND(_xlfn.XLOOKUP(AE$15,$D$10:$D$11,$C$10:$C$11,0,0)*$D115,2),IF($E115=$A$3,ROUND(_xlfn.XLOOKUP(AE$15,$D$3:$D$5,$C$3:$C$5,0,0)*$D115,2),IF($E115=$A$6,ROUND(_xlfn.XLOOKUP(AE$15,$D$6:$D$9,$C$6:$C$9,0,0)*$D115,2),""))))</f>
        <v/>
      </c>
      <c r="AF115" s="122" t="str">
        <f>IF(OR(AND($E115=$A$6,$D$9=AF$15),AND($E115=$A$10,$D$11=AF$15),AND($E115=$A$3,$D$5=AF$15)),$D115-SUM($R115:AE115),IF($E115=$A$10,ROUND(_xlfn.XLOOKUP(AF$15,$D$10:$D$11,$C$10:$C$11,0,0)*$D115,2),IF($E115=$A$3,ROUND(_xlfn.XLOOKUP(AF$15,$D$3:$D$5,$C$3:$C$5,0,0)*$D115,2),IF($E115=$A$6,ROUND(_xlfn.XLOOKUP(AF$15,$D$6:$D$9,$C$6:$C$9,0,0)*$D115,2),""))))</f>
        <v/>
      </c>
      <c r="AG115" s="91"/>
      <c r="AH115" s="92"/>
      <c r="AI115" s="92"/>
      <c r="AJ115" s="92"/>
      <c r="AK115" s="93"/>
      <c r="AL115" s="120" t="str">
        <f>IF(OR(AND($E115=$A$6,$D$9=AL$15),AND($E115=$A$10,$D$11=AL$15),AND($E115=$A$3,$D$5=AL$15)),$D115-SUM($R115:AK115),IF($E115=$A$10,ROUND(_xlfn.XLOOKUP(AL$15,$D$10:$D$11,$C$10:$C$11,0,0)*$D115,2),IF($E115=$A$3,ROUND(_xlfn.XLOOKUP(AL$15,$D$3:$D$5,$C$3:$C$5,0,0)*$D115,2),IF($E115=$A$6,ROUND(_xlfn.XLOOKUP(AL$15,$D$6:$D$9,$C$6:$C$9,0,0)*$D115,2),""))))</f>
        <v/>
      </c>
      <c r="AM115" s="121" t="str">
        <f>IF(OR(AND($E115=$A$6,$D$9=AM$15),AND($E115=$A$10,$D$11=AM$15),AND($E115=$A$3,$D$5=AM$15)),$D115-SUM($R115:AL115),IF($E115=$A$10,ROUND(_xlfn.XLOOKUP(AM$15,$D$10:$D$11,$C$10:$C$11,0,0)*$D115,2),IF($E115=$A$3,ROUND(_xlfn.XLOOKUP(AM$15,$D$3:$D$5,$C$3:$C$5,0,0)*$D115,2),IF($E115=$A$6,ROUND(_xlfn.XLOOKUP(AM$15,$D$6:$D$9,$C$6:$C$9,0,0)*$D115,2),""))))</f>
        <v/>
      </c>
      <c r="AN115" s="122" t="str">
        <f>IF(OR(AND($E115=$A$6,$D$9=AN$15),AND($E115=$A$10,$D$11=AN$15),AND($E115=$A$3,$D$5=AN$15)),$D115-SUM($R115:AM115),IF($E115=$A$10,ROUND(_xlfn.XLOOKUP(AN$15,$D$10:$D$11,$C$10:$C$11,0,0)*$D115,2),IF($E115=$A$3,ROUND(_xlfn.XLOOKUP(AN$15,$D$3:$D$5,$C$3:$C$5,0,0)*$D115,2),IF($E115=$A$6,ROUND(_xlfn.XLOOKUP(AN$15,$D$6:$D$9,$C$6:$C$9,0,0)*$D115,2),""))))</f>
        <v/>
      </c>
      <c r="AO115" s="91"/>
      <c r="AP115" s="92"/>
      <c r="AQ115" s="93"/>
      <c r="AR115" s="92"/>
      <c r="AS115" s="91"/>
      <c r="AT115" s="93"/>
      <c r="AU115" s="130" t="str">
        <f>IF(OR(AND($E115=$A$6,$D$9=AU$15),AND($E115=$A$10,$D$11=AU$15),AND($E115=$A$3,$D$5=AU$15)),$D115-SUM($R115:AT115),IF($E115=$A$10,ROUND(_xlfn.XLOOKUP(AU$15,$D$10:$D$11,$C$10:$C$11,0,0)*$D115,2),IF($E115=$A$3,ROUND(_xlfn.XLOOKUP(AU$15,$D$3:$D$5,$C$3:$C$5,0,0)*$D115,2),IF($E115=$A$6,ROUND(_xlfn.XLOOKUP(AU$15,$D$6:$D$9,$C$6:$C$9,0,0)*$D115,2),""))))</f>
        <v/>
      </c>
      <c r="AV115" s="3" t="str">
        <f t="shared" si="7"/>
        <v/>
      </c>
    </row>
    <row r="116" spans="1:48" ht="14.4" outlineLevel="1" x14ac:dyDescent="0.3">
      <c r="A116" s="62" t="s">
        <v>255</v>
      </c>
      <c r="B116" s="63" t="s">
        <v>60</v>
      </c>
      <c r="C116" s="64">
        <f t="shared" si="6"/>
        <v>9.5238095238095247E-3</v>
      </c>
      <c r="D116" s="112">
        <v>1</v>
      </c>
      <c r="E116" s="65" t="s">
        <v>293</v>
      </c>
      <c r="F116" s="66"/>
      <c r="G116" s="66"/>
      <c r="H116" s="66"/>
      <c r="I116" s="66" t="s">
        <v>191</v>
      </c>
      <c r="J116" s="66">
        <v>1</v>
      </c>
      <c r="K116" s="66"/>
      <c r="L116" s="66"/>
      <c r="M116" s="66"/>
      <c r="N116" s="66"/>
      <c r="O116" s="66"/>
      <c r="P116" s="66"/>
      <c r="Q116" s="66"/>
      <c r="R116" s="132">
        <f>IF(F116=1,ROUND(_xlfn.XLOOKUP($E116,$A$2:$A$11,$C$2:$C$11,0,0)*F116*$D116,2),0)</f>
        <v>0</v>
      </c>
      <c r="S116" s="121">
        <f>IF(G116=1,ROUND(_xlfn.XLOOKUP($E116,$A$2:$A$11,$C$2:$C$11,0,0)*G116*$D116,2),0)</f>
        <v>0</v>
      </c>
      <c r="T116" s="121">
        <f>IF(H116=1,ROUND(_xlfn.XLOOKUP($E116,$A$2:$A$11,$C$2:$C$11,0,0)*H116*$D116,2),0)</f>
        <v>0</v>
      </c>
      <c r="U116" s="121">
        <f>IF(I116=1,ROUND(_xlfn.XLOOKUP($E116,$A$2:$A$11,$C$2:$C$11,0,0)*I116*$D116,2),0)</f>
        <v>0</v>
      </c>
      <c r="V116" s="121">
        <f>IF(J116=1,ROUND(_xlfn.XLOOKUP($E116,$A$2:$A$11,$C$2:$C$11,0,0)*J116*$D116,2),0)</f>
        <v>1</v>
      </c>
      <c r="W116" s="121">
        <f>IF(K116=1,ROUND(_xlfn.XLOOKUP($E116,$A$2:$A$11,$C$2:$C$11,0,0)*K116*$D116,2),0)</f>
        <v>0</v>
      </c>
      <c r="X116" s="121">
        <f>IF(L116=1,ROUND(_xlfn.XLOOKUP($E116,$A$2:$A$11,$C$2:$C$11,0,0)*L116*$D116,2),0)</f>
        <v>0</v>
      </c>
      <c r="Y116" s="121">
        <f>IF(M116=1,ROUND(_xlfn.XLOOKUP($E116,$A$2:$A$11,$C$2:$C$11,0,0)*M116*$D116,2),0)</f>
        <v>0</v>
      </c>
      <c r="Z116" s="121">
        <f>IF(N116=1,ROUND(_xlfn.XLOOKUP($E116,$A$2:$A$11,$C$2:$C$11,0,0)*N116*$D116,2),0)</f>
        <v>0</v>
      </c>
      <c r="AA116" s="121">
        <f>IF(O116=1,ROUND(_xlfn.XLOOKUP($E116,$A$2:$A$11,$C$2:$C$11,0,0)*O116*$D116,2),0)</f>
        <v>0</v>
      </c>
      <c r="AB116" s="121">
        <f>IF(P116=1,ROUND(_xlfn.XLOOKUP($E116,$A$2:$A$11,$C$2:$C$11,0,0)*P116*$D116,2),0)</f>
        <v>0</v>
      </c>
      <c r="AC116" s="121">
        <f>IF(Q116=1,ROUND(_xlfn.XLOOKUP($E116,$A$2:$A$11,$C$2:$C$11,0,0)*Q116*$D116,2),0)</f>
        <v>0</v>
      </c>
      <c r="AD116" s="120" t="str">
        <f>IF(OR(AND($E116=$A$6,$D$9=AD$15),AND($E116=$A$10,$D$11=AD$15),AND($E116=$A$3,$D$5=AD$15)),$D116-SUM($R116:AC116),IF($E116=$A$10,ROUND(_xlfn.XLOOKUP(AD$15,$D$10:$D$11,$C$10:$C$11,0,0)*$D116,2),IF($E116=$A$3,ROUND(_xlfn.XLOOKUP(AD$15,$D$3:$D$5,$C$3:$C$5,0,0)*$D116,2),IF($E116=$A$6,ROUND(_xlfn.XLOOKUP(AD$15,$D$6:$D$9,$C$6:$C$9,0,0)*$D116,2),""))))</f>
        <v/>
      </c>
      <c r="AE116" s="121" t="str">
        <f>IF(OR(AND($E116=$A$6,$D$9=AE$15),AND($E116=$A$10,$D$11=AE$15),AND($E116=$A$3,$D$5=AE$15)),$D116-SUM($R116:AD116),IF($E116=$A$10,ROUND(_xlfn.XLOOKUP(AE$15,$D$10:$D$11,$C$10:$C$11,0,0)*$D116,2),IF($E116=$A$3,ROUND(_xlfn.XLOOKUP(AE$15,$D$3:$D$5,$C$3:$C$5,0,0)*$D116,2),IF($E116=$A$6,ROUND(_xlfn.XLOOKUP(AE$15,$D$6:$D$9,$C$6:$C$9,0,0)*$D116,2),""))))</f>
        <v/>
      </c>
      <c r="AF116" s="122" t="str">
        <f>IF(OR(AND($E116=$A$6,$D$9=AF$15),AND($E116=$A$10,$D$11=AF$15),AND($E116=$A$3,$D$5=AF$15)),$D116-SUM($R116:AE116),IF($E116=$A$10,ROUND(_xlfn.XLOOKUP(AF$15,$D$10:$D$11,$C$10:$C$11,0,0)*$D116,2),IF($E116=$A$3,ROUND(_xlfn.XLOOKUP(AF$15,$D$3:$D$5,$C$3:$C$5,0,0)*$D116,2),IF($E116=$A$6,ROUND(_xlfn.XLOOKUP(AF$15,$D$6:$D$9,$C$6:$C$9,0,0)*$D116,2),""))))</f>
        <v/>
      </c>
      <c r="AG116" s="91"/>
      <c r="AH116" s="92"/>
      <c r="AI116" s="92"/>
      <c r="AJ116" s="92"/>
      <c r="AK116" s="93"/>
      <c r="AL116" s="120" t="str">
        <f>IF(OR(AND($E116=$A$6,$D$9=AL$15),AND($E116=$A$10,$D$11=AL$15),AND($E116=$A$3,$D$5=AL$15)),$D116-SUM($R116:AK116),IF($E116=$A$10,ROUND(_xlfn.XLOOKUP(AL$15,$D$10:$D$11,$C$10:$C$11,0,0)*$D116,2),IF($E116=$A$3,ROUND(_xlfn.XLOOKUP(AL$15,$D$3:$D$5,$C$3:$C$5,0,0)*$D116,2),IF($E116=$A$6,ROUND(_xlfn.XLOOKUP(AL$15,$D$6:$D$9,$C$6:$C$9,0,0)*$D116,2),""))))</f>
        <v/>
      </c>
      <c r="AM116" s="121" t="str">
        <f>IF(OR(AND($E116=$A$6,$D$9=AM$15),AND($E116=$A$10,$D$11=AM$15),AND($E116=$A$3,$D$5=AM$15)),$D116-SUM($R116:AL116),IF($E116=$A$10,ROUND(_xlfn.XLOOKUP(AM$15,$D$10:$D$11,$C$10:$C$11,0,0)*$D116,2),IF($E116=$A$3,ROUND(_xlfn.XLOOKUP(AM$15,$D$3:$D$5,$C$3:$C$5,0,0)*$D116,2),IF($E116=$A$6,ROUND(_xlfn.XLOOKUP(AM$15,$D$6:$D$9,$C$6:$C$9,0,0)*$D116,2),""))))</f>
        <v/>
      </c>
      <c r="AN116" s="122" t="str">
        <f>IF(OR(AND($E116=$A$6,$D$9=AN$15),AND($E116=$A$10,$D$11=AN$15),AND($E116=$A$3,$D$5=AN$15)),$D116-SUM($R116:AM116),IF($E116=$A$10,ROUND(_xlfn.XLOOKUP(AN$15,$D$10:$D$11,$C$10:$C$11,0,0)*$D116,2),IF($E116=$A$3,ROUND(_xlfn.XLOOKUP(AN$15,$D$3:$D$5,$C$3:$C$5,0,0)*$D116,2),IF($E116=$A$6,ROUND(_xlfn.XLOOKUP(AN$15,$D$6:$D$9,$C$6:$C$9,0,0)*$D116,2),""))))</f>
        <v/>
      </c>
      <c r="AO116" s="91"/>
      <c r="AP116" s="92"/>
      <c r="AQ116" s="93"/>
      <c r="AR116" s="92"/>
      <c r="AS116" s="91"/>
      <c r="AT116" s="93"/>
      <c r="AU116" s="130" t="str">
        <f>IF(OR(AND($E116=$A$6,$D$9=AU$15),AND($E116=$A$10,$D$11=AU$15),AND($E116=$A$3,$D$5=AU$15)),$D116-SUM($R116:AT116),IF($E116=$A$10,ROUND(_xlfn.XLOOKUP(AU$15,$D$10:$D$11,$C$10:$C$11,0,0)*$D116,2),IF($E116=$A$3,ROUND(_xlfn.XLOOKUP(AU$15,$D$3:$D$5,$C$3:$C$5,0,0)*$D116,2),IF($E116=$A$6,ROUND(_xlfn.XLOOKUP(AU$15,$D$6:$D$9,$C$6:$C$9,0,0)*$D116,2),""))))</f>
        <v/>
      </c>
      <c r="AV116" s="3" t="str">
        <f t="shared" si="7"/>
        <v/>
      </c>
    </row>
    <row r="117" spans="1:48" ht="14.4" outlineLevel="1" x14ac:dyDescent="0.3">
      <c r="A117" s="62" t="s">
        <v>256</v>
      </c>
      <c r="B117" s="63" t="s">
        <v>61</v>
      </c>
      <c r="C117" s="64">
        <f t="shared" si="6"/>
        <v>9.5238095238095247E-3</v>
      </c>
      <c r="D117" s="112">
        <v>1</v>
      </c>
      <c r="E117" s="65" t="s">
        <v>293</v>
      </c>
      <c r="F117" s="66"/>
      <c r="G117" s="66"/>
      <c r="H117" s="66"/>
      <c r="I117" s="66" t="s">
        <v>191</v>
      </c>
      <c r="J117" s="66">
        <v>1</v>
      </c>
      <c r="K117" s="66"/>
      <c r="L117" s="66"/>
      <c r="M117" s="66"/>
      <c r="N117" s="66"/>
      <c r="O117" s="66"/>
      <c r="P117" s="66"/>
      <c r="Q117" s="66"/>
      <c r="R117" s="132">
        <f>IF(F117=1,ROUND(_xlfn.XLOOKUP($E117,$A$2:$A$11,$C$2:$C$11,0,0)*F117*$D117,2),0)</f>
        <v>0</v>
      </c>
      <c r="S117" s="121">
        <f>IF(G117=1,ROUND(_xlfn.XLOOKUP($E117,$A$2:$A$11,$C$2:$C$11,0,0)*G117*$D117,2),0)</f>
        <v>0</v>
      </c>
      <c r="T117" s="121">
        <f>IF(H117=1,ROUND(_xlfn.XLOOKUP($E117,$A$2:$A$11,$C$2:$C$11,0,0)*H117*$D117,2),0)</f>
        <v>0</v>
      </c>
      <c r="U117" s="121">
        <f>IF(I117=1,ROUND(_xlfn.XLOOKUP($E117,$A$2:$A$11,$C$2:$C$11,0,0)*I117*$D117,2),0)</f>
        <v>0</v>
      </c>
      <c r="V117" s="121">
        <f>IF(J117=1,ROUND(_xlfn.XLOOKUP($E117,$A$2:$A$11,$C$2:$C$11,0,0)*J117*$D117,2),0)</f>
        <v>1</v>
      </c>
      <c r="W117" s="121">
        <f>IF(K117=1,ROUND(_xlfn.XLOOKUP($E117,$A$2:$A$11,$C$2:$C$11,0,0)*K117*$D117,2),0)</f>
        <v>0</v>
      </c>
      <c r="X117" s="121">
        <f>IF(L117=1,ROUND(_xlfn.XLOOKUP($E117,$A$2:$A$11,$C$2:$C$11,0,0)*L117*$D117,2),0)</f>
        <v>0</v>
      </c>
      <c r="Y117" s="121">
        <f>IF(M117=1,ROUND(_xlfn.XLOOKUP($E117,$A$2:$A$11,$C$2:$C$11,0,0)*M117*$D117,2),0)</f>
        <v>0</v>
      </c>
      <c r="Z117" s="121">
        <f>IF(N117=1,ROUND(_xlfn.XLOOKUP($E117,$A$2:$A$11,$C$2:$C$11,0,0)*N117*$D117,2),0)</f>
        <v>0</v>
      </c>
      <c r="AA117" s="121">
        <f>IF(O117=1,ROUND(_xlfn.XLOOKUP($E117,$A$2:$A$11,$C$2:$C$11,0,0)*O117*$D117,2),0)</f>
        <v>0</v>
      </c>
      <c r="AB117" s="121">
        <f>IF(P117=1,ROUND(_xlfn.XLOOKUP($E117,$A$2:$A$11,$C$2:$C$11,0,0)*P117*$D117,2),0)</f>
        <v>0</v>
      </c>
      <c r="AC117" s="121">
        <f>IF(Q117=1,ROUND(_xlfn.XLOOKUP($E117,$A$2:$A$11,$C$2:$C$11,0,0)*Q117*$D117,2),0)</f>
        <v>0</v>
      </c>
      <c r="AD117" s="120" t="str">
        <f>IF(OR(AND($E117=$A$6,$D$9=AD$15),AND($E117=$A$10,$D$11=AD$15),AND($E117=$A$3,$D$5=AD$15)),$D117-SUM($R117:AC117),IF($E117=$A$10,ROUND(_xlfn.XLOOKUP(AD$15,$D$10:$D$11,$C$10:$C$11,0,0)*$D117,2),IF($E117=$A$3,ROUND(_xlfn.XLOOKUP(AD$15,$D$3:$D$5,$C$3:$C$5,0,0)*$D117,2),IF($E117=$A$6,ROUND(_xlfn.XLOOKUP(AD$15,$D$6:$D$9,$C$6:$C$9,0,0)*$D117,2),""))))</f>
        <v/>
      </c>
      <c r="AE117" s="121" t="str">
        <f>IF(OR(AND($E117=$A$6,$D$9=AE$15),AND($E117=$A$10,$D$11=AE$15),AND($E117=$A$3,$D$5=AE$15)),$D117-SUM($R117:AD117),IF($E117=$A$10,ROUND(_xlfn.XLOOKUP(AE$15,$D$10:$D$11,$C$10:$C$11,0,0)*$D117,2),IF($E117=$A$3,ROUND(_xlfn.XLOOKUP(AE$15,$D$3:$D$5,$C$3:$C$5,0,0)*$D117,2),IF($E117=$A$6,ROUND(_xlfn.XLOOKUP(AE$15,$D$6:$D$9,$C$6:$C$9,0,0)*$D117,2),""))))</f>
        <v/>
      </c>
      <c r="AF117" s="122" t="str">
        <f>IF(OR(AND($E117=$A$6,$D$9=AF$15),AND($E117=$A$10,$D$11=AF$15),AND($E117=$A$3,$D$5=AF$15)),$D117-SUM($R117:AE117),IF($E117=$A$10,ROUND(_xlfn.XLOOKUP(AF$15,$D$10:$D$11,$C$10:$C$11,0,0)*$D117,2),IF($E117=$A$3,ROUND(_xlfn.XLOOKUP(AF$15,$D$3:$D$5,$C$3:$C$5,0,0)*$D117,2),IF($E117=$A$6,ROUND(_xlfn.XLOOKUP(AF$15,$D$6:$D$9,$C$6:$C$9,0,0)*$D117,2),""))))</f>
        <v/>
      </c>
      <c r="AG117" s="91"/>
      <c r="AH117" s="92"/>
      <c r="AI117" s="92"/>
      <c r="AJ117" s="92"/>
      <c r="AK117" s="93"/>
      <c r="AL117" s="120" t="str">
        <f>IF(OR(AND($E117=$A$6,$D$9=AL$15),AND($E117=$A$10,$D$11=AL$15),AND($E117=$A$3,$D$5=AL$15)),$D117-SUM($R117:AK117),IF($E117=$A$10,ROUND(_xlfn.XLOOKUP(AL$15,$D$10:$D$11,$C$10:$C$11,0,0)*$D117,2),IF($E117=$A$3,ROUND(_xlfn.XLOOKUP(AL$15,$D$3:$D$5,$C$3:$C$5,0,0)*$D117,2),IF($E117=$A$6,ROUND(_xlfn.XLOOKUP(AL$15,$D$6:$D$9,$C$6:$C$9,0,0)*$D117,2),""))))</f>
        <v/>
      </c>
      <c r="AM117" s="121" t="str">
        <f>IF(OR(AND($E117=$A$6,$D$9=AM$15),AND($E117=$A$10,$D$11=AM$15),AND($E117=$A$3,$D$5=AM$15)),$D117-SUM($R117:AL117),IF($E117=$A$10,ROUND(_xlfn.XLOOKUP(AM$15,$D$10:$D$11,$C$10:$C$11,0,0)*$D117,2),IF($E117=$A$3,ROUND(_xlfn.XLOOKUP(AM$15,$D$3:$D$5,$C$3:$C$5,0,0)*$D117,2),IF($E117=$A$6,ROUND(_xlfn.XLOOKUP(AM$15,$D$6:$D$9,$C$6:$C$9,0,0)*$D117,2),""))))</f>
        <v/>
      </c>
      <c r="AN117" s="122" t="str">
        <f>IF(OR(AND($E117=$A$6,$D$9=AN$15),AND($E117=$A$10,$D$11=AN$15),AND($E117=$A$3,$D$5=AN$15)),$D117-SUM($R117:AM117),IF($E117=$A$10,ROUND(_xlfn.XLOOKUP(AN$15,$D$10:$D$11,$C$10:$C$11,0,0)*$D117,2),IF($E117=$A$3,ROUND(_xlfn.XLOOKUP(AN$15,$D$3:$D$5,$C$3:$C$5,0,0)*$D117,2),IF($E117=$A$6,ROUND(_xlfn.XLOOKUP(AN$15,$D$6:$D$9,$C$6:$C$9,0,0)*$D117,2),""))))</f>
        <v/>
      </c>
      <c r="AO117" s="91"/>
      <c r="AP117" s="92"/>
      <c r="AQ117" s="93"/>
      <c r="AR117" s="92"/>
      <c r="AS117" s="91"/>
      <c r="AT117" s="93"/>
      <c r="AU117" s="130" t="str">
        <f>IF(OR(AND($E117=$A$6,$D$9=AU$15),AND($E117=$A$10,$D$11=AU$15),AND($E117=$A$3,$D$5=AU$15)),$D117-SUM($R117:AT117),IF($E117=$A$10,ROUND(_xlfn.XLOOKUP(AU$15,$D$10:$D$11,$C$10:$C$11,0,0)*$D117,2),IF($E117=$A$3,ROUND(_xlfn.XLOOKUP(AU$15,$D$3:$D$5,$C$3:$C$5,0,0)*$D117,2),IF($E117=$A$6,ROUND(_xlfn.XLOOKUP(AU$15,$D$6:$D$9,$C$6:$C$9,0,0)*$D117,2),""))))</f>
        <v/>
      </c>
      <c r="AV117" s="3" t="str">
        <f t="shared" si="7"/>
        <v/>
      </c>
    </row>
    <row r="118" spans="1:48" ht="14.4" outlineLevel="1" x14ac:dyDescent="0.3">
      <c r="A118" s="62" t="s">
        <v>257</v>
      </c>
      <c r="B118" s="63" t="s">
        <v>62</v>
      </c>
      <c r="C118" s="64">
        <f t="shared" si="6"/>
        <v>9.5238095238095247E-3</v>
      </c>
      <c r="D118" s="112">
        <v>1</v>
      </c>
      <c r="E118" s="65" t="s">
        <v>293</v>
      </c>
      <c r="F118" s="66"/>
      <c r="G118" s="66"/>
      <c r="H118" s="66"/>
      <c r="I118" s="66" t="s">
        <v>191</v>
      </c>
      <c r="J118" s="66">
        <v>1</v>
      </c>
      <c r="K118" s="66"/>
      <c r="L118" s="66"/>
      <c r="M118" s="66"/>
      <c r="N118" s="66"/>
      <c r="O118" s="66"/>
      <c r="P118" s="66"/>
      <c r="Q118" s="66"/>
      <c r="R118" s="132">
        <f>IF(F118=1,ROUND(_xlfn.XLOOKUP($E118,$A$2:$A$11,$C$2:$C$11,0,0)*F118*$D118,2),0)</f>
        <v>0</v>
      </c>
      <c r="S118" s="121">
        <f>IF(G118=1,ROUND(_xlfn.XLOOKUP($E118,$A$2:$A$11,$C$2:$C$11,0,0)*G118*$D118,2),0)</f>
        <v>0</v>
      </c>
      <c r="T118" s="121">
        <f>IF(H118=1,ROUND(_xlfn.XLOOKUP($E118,$A$2:$A$11,$C$2:$C$11,0,0)*H118*$D118,2),0)</f>
        <v>0</v>
      </c>
      <c r="U118" s="121">
        <f>IF(I118=1,ROUND(_xlfn.XLOOKUP($E118,$A$2:$A$11,$C$2:$C$11,0,0)*I118*$D118,2),0)</f>
        <v>0</v>
      </c>
      <c r="V118" s="121">
        <f>IF(J118=1,ROUND(_xlfn.XLOOKUP($E118,$A$2:$A$11,$C$2:$C$11,0,0)*J118*$D118,2),0)</f>
        <v>1</v>
      </c>
      <c r="W118" s="121">
        <f>IF(K118=1,ROUND(_xlfn.XLOOKUP($E118,$A$2:$A$11,$C$2:$C$11,0,0)*K118*$D118,2),0)</f>
        <v>0</v>
      </c>
      <c r="X118" s="121">
        <f>IF(L118=1,ROUND(_xlfn.XLOOKUP($E118,$A$2:$A$11,$C$2:$C$11,0,0)*L118*$D118,2),0)</f>
        <v>0</v>
      </c>
      <c r="Y118" s="121">
        <f>IF(M118=1,ROUND(_xlfn.XLOOKUP($E118,$A$2:$A$11,$C$2:$C$11,0,0)*M118*$D118,2),0)</f>
        <v>0</v>
      </c>
      <c r="Z118" s="121">
        <f>IF(N118=1,ROUND(_xlfn.XLOOKUP($E118,$A$2:$A$11,$C$2:$C$11,0,0)*N118*$D118,2),0)</f>
        <v>0</v>
      </c>
      <c r="AA118" s="121">
        <f>IF(O118=1,ROUND(_xlfn.XLOOKUP($E118,$A$2:$A$11,$C$2:$C$11,0,0)*O118*$D118,2),0)</f>
        <v>0</v>
      </c>
      <c r="AB118" s="121">
        <f>IF(P118=1,ROUND(_xlfn.XLOOKUP($E118,$A$2:$A$11,$C$2:$C$11,0,0)*P118*$D118,2),0)</f>
        <v>0</v>
      </c>
      <c r="AC118" s="121">
        <f>IF(Q118=1,ROUND(_xlfn.XLOOKUP($E118,$A$2:$A$11,$C$2:$C$11,0,0)*Q118*$D118,2),0)</f>
        <v>0</v>
      </c>
      <c r="AD118" s="120" t="str">
        <f>IF(OR(AND($E118=$A$6,$D$9=AD$15),AND($E118=$A$10,$D$11=AD$15),AND($E118=$A$3,$D$5=AD$15)),$D118-SUM($R118:AC118),IF($E118=$A$10,ROUND(_xlfn.XLOOKUP(AD$15,$D$10:$D$11,$C$10:$C$11,0,0)*$D118,2),IF($E118=$A$3,ROUND(_xlfn.XLOOKUP(AD$15,$D$3:$D$5,$C$3:$C$5,0,0)*$D118,2),IF($E118=$A$6,ROUND(_xlfn.XLOOKUP(AD$15,$D$6:$D$9,$C$6:$C$9,0,0)*$D118,2),""))))</f>
        <v/>
      </c>
      <c r="AE118" s="121" t="str">
        <f>IF(OR(AND($E118=$A$6,$D$9=AE$15),AND($E118=$A$10,$D$11=AE$15),AND($E118=$A$3,$D$5=AE$15)),$D118-SUM($R118:AD118),IF($E118=$A$10,ROUND(_xlfn.XLOOKUP(AE$15,$D$10:$D$11,$C$10:$C$11,0,0)*$D118,2),IF($E118=$A$3,ROUND(_xlfn.XLOOKUP(AE$15,$D$3:$D$5,$C$3:$C$5,0,0)*$D118,2),IF($E118=$A$6,ROUND(_xlfn.XLOOKUP(AE$15,$D$6:$D$9,$C$6:$C$9,0,0)*$D118,2),""))))</f>
        <v/>
      </c>
      <c r="AF118" s="122" t="str">
        <f>IF(OR(AND($E118=$A$6,$D$9=AF$15),AND($E118=$A$10,$D$11=AF$15),AND($E118=$A$3,$D$5=AF$15)),$D118-SUM($R118:AE118),IF($E118=$A$10,ROUND(_xlfn.XLOOKUP(AF$15,$D$10:$D$11,$C$10:$C$11,0,0)*$D118,2),IF($E118=$A$3,ROUND(_xlfn.XLOOKUP(AF$15,$D$3:$D$5,$C$3:$C$5,0,0)*$D118,2),IF($E118=$A$6,ROUND(_xlfn.XLOOKUP(AF$15,$D$6:$D$9,$C$6:$C$9,0,0)*$D118,2),""))))</f>
        <v/>
      </c>
      <c r="AG118" s="91"/>
      <c r="AH118" s="92"/>
      <c r="AI118" s="92"/>
      <c r="AJ118" s="92"/>
      <c r="AK118" s="93"/>
      <c r="AL118" s="120" t="str">
        <f>IF(OR(AND($E118=$A$6,$D$9=AL$15),AND($E118=$A$10,$D$11=AL$15),AND($E118=$A$3,$D$5=AL$15)),$D118-SUM($R118:AK118),IF($E118=$A$10,ROUND(_xlfn.XLOOKUP(AL$15,$D$10:$D$11,$C$10:$C$11,0,0)*$D118,2),IF($E118=$A$3,ROUND(_xlfn.XLOOKUP(AL$15,$D$3:$D$5,$C$3:$C$5,0,0)*$D118,2),IF($E118=$A$6,ROUND(_xlfn.XLOOKUP(AL$15,$D$6:$D$9,$C$6:$C$9,0,0)*$D118,2),""))))</f>
        <v/>
      </c>
      <c r="AM118" s="121" t="str">
        <f>IF(OR(AND($E118=$A$6,$D$9=AM$15),AND($E118=$A$10,$D$11=AM$15),AND($E118=$A$3,$D$5=AM$15)),$D118-SUM($R118:AL118),IF($E118=$A$10,ROUND(_xlfn.XLOOKUP(AM$15,$D$10:$D$11,$C$10:$C$11,0,0)*$D118,2),IF($E118=$A$3,ROUND(_xlfn.XLOOKUP(AM$15,$D$3:$D$5,$C$3:$C$5,0,0)*$D118,2),IF($E118=$A$6,ROUND(_xlfn.XLOOKUP(AM$15,$D$6:$D$9,$C$6:$C$9,0,0)*$D118,2),""))))</f>
        <v/>
      </c>
      <c r="AN118" s="122" t="str">
        <f>IF(OR(AND($E118=$A$6,$D$9=AN$15),AND($E118=$A$10,$D$11=AN$15),AND($E118=$A$3,$D$5=AN$15)),$D118-SUM($R118:AM118),IF($E118=$A$10,ROUND(_xlfn.XLOOKUP(AN$15,$D$10:$D$11,$C$10:$C$11,0,0)*$D118,2),IF($E118=$A$3,ROUND(_xlfn.XLOOKUP(AN$15,$D$3:$D$5,$C$3:$C$5,0,0)*$D118,2),IF($E118=$A$6,ROUND(_xlfn.XLOOKUP(AN$15,$D$6:$D$9,$C$6:$C$9,0,0)*$D118,2),""))))</f>
        <v/>
      </c>
      <c r="AO118" s="91"/>
      <c r="AP118" s="92"/>
      <c r="AQ118" s="93"/>
      <c r="AR118" s="92"/>
      <c r="AS118" s="91"/>
      <c r="AT118" s="93"/>
      <c r="AU118" s="130" t="str">
        <f>IF(OR(AND($E118=$A$6,$D$9=AU$15),AND($E118=$A$10,$D$11=AU$15),AND($E118=$A$3,$D$5=AU$15)),$D118-SUM($R118:AT118),IF($E118=$A$10,ROUND(_xlfn.XLOOKUP(AU$15,$D$10:$D$11,$C$10:$C$11,0,0)*$D118,2),IF($E118=$A$3,ROUND(_xlfn.XLOOKUP(AU$15,$D$3:$D$5,$C$3:$C$5,0,0)*$D118,2),IF($E118=$A$6,ROUND(_xlfn.XLOOKUP(AU$15,$D$6:$D$9,$C$6:$C$9,0,0)*$D118,2),""))))</f>
        <v/>
      </c>
      <c r="AV118" s="3" t="str">
        <f t="shared" si="7"/>
        <v/>
      </c>
    </row>
    <row r="119" spans="1:48" ht="14.4" outlineLevel="1" x14ac:dyDescent="0.3">
      <c r="A119" s="62" t="s">
        <v>258</v>
      </c>
      <c r="B119" s="63" t="s">
        <v>63</v>
      </c>
      <c r="C119" s="64">
        <f t="shared" si="6"/>
        <v>9.5238095238095247E-3</v>
      </c>
      <c r="D119" s="112">
        <v>1</v>
      </c>
      <c r="E119" s="65" t="s">
        <v>293</v>
      </c>
      <c r="F119" s="66"/>
      <c r="G119" s="66"/>
      <c r="H119" s="66"/>
      <c r="I119" s="66" t="s">
        <v>191</v>
      </c>
      <c r="J119" s="66">
        <v>1</v>
      </c>
      <c r="K119" s="66"/>
      <c r="L119" s="66"/>
      <c r="M119" s="66"/>
      <c r="N119" s="66"/>
      <c r="O119" s="66"/>
      <c r="P119" s="66"/>
      <c r="Q119" s="66"/>
      <c r="R119" s="132">
        <f>IF(F119=1,ROUND(_xlfn.XLOOKUP($E119,$A$2:$A$11,$C$2:$C$11,0,0)*F119*$D119,2),0)</f>
        <v>0</v>
      </c>
      <c r="S119" s="121">
        <f>IF(G119=1,ROUND(_xlfn.XLOOKUP($E119,$A$2:$A$11,$C$2:$C$11,0,0)*G119*$D119,2),0)</f>
        <v>0</v>
      </c>
      <c r="T119" s="121">
        <f>IF(H119=1,ROUND(_xlfn.XLOOKUP($E119,$A$2:$A$11,$C$2:$C$11,0,0)*H119*$D119,2),0)</f>
        <v>0</v>
      </c>
      <c r="U119" s="121">
        <f>IF(I119=1,ROUND(_xlfn.XLOOKUP($E119,$A$2:$A$11,$C$2:$C$11,0,0)*I119*$D119,2),0)</f>
        <v>0</v>
      </c>
      <c r="V119" s="121">
        <f>IF(J119=1,ROUND(_xlfn.XLOOKUP($E119,$A$2:$A$11,$C$2:$C$11,0,0)*J119*$D119,2),0)</f>
        <v>1</v>
      </c>
      <c r="W119" s="121">
        <f>IF(K119=1,ROUND(_xlfn.XLOOKUP($E119,$A$2:$A$11,$C$2:$C$11,0,0)*K119*$D119,2),0)</f>
        <v>0</v>
      </c>
      <c r="X119" s="121">
        <f>IF(L119=1,ROUND(_xlfn.XLOOKUP($E119,$A$2:$A$11,$C$2:$C$11,0,0)*L119*$D119,2),0)</f>
        <v>0</v>
      </c>
      <c r="Y119" s="121">
        <f>IF(M119=1,ROUND(_xlfn.XLOOKUP($E119,$A$2:$A$11,$C$2:$C$11,0,0)*M119*$D119,2),0)</f>
        <v>0</v>
      </c>
      <c r="Z119" s="121">
        <f>IF(N119=1,ROUND(_xlfn.XLOOKUP($E119,$A$2:$A$11,$C$2:$C$11,0,0)*N119*$D119,2),0)</f>
        <v>0</v>
      </c>
      <c r="AA119" s="121">
        <f>IF(O119=1,ROUND(_xlfn.XLOOKUP($E119,$A$2:$A$11,$C$2:$C$11,0,0)*O119*$D119,2),0)</f>
        <v>0</v>
      </c>
      <c r="AB119" s="121">
        <f>IF(P119=1,ROUND(_xlfn.XLOOKUP($E119,$A$2:$A$11,$C$2:$C$11,0,0)*P119*$D119,2),0)</f>
        <v>0</v>
      </c>
      <c r="AC119" s="121">
        <f>IF(Q119=1,ROUND(_xlfn.XLOOKUP($E119,$A$2:$A$11,$C$2:$C$11,0,0)*Q119*$D119,2),0)</f>
        <v>0</v>
      </c>
      <c r="AD119" s="120" t="str">
        <f>IF(OR(AND($E119=$A$6,$D$9=AD$15),AND($E119=$A$10,$D$11=AD$15),AND($E119=$A$3,$D$5=AD$15)),$D119-SUM($R119:AC119),IF($E119=$A$10,ROUND(_xlfn.XLOOKUP(AD$15,$D$10:$D$11,$C$10:$C$11,0,0)*$D119,2),IF($E119=$A$3,ROUND(_xlfn.XLOOKUP(AD$15,$D$3:$D$5,$C$3:$C$5,0,0)*$D119,2),IF($E119=$A$6,ROUND(_xlfn.XLOOKUP(AD$15,$D$6:$D$9,$C$6:$C$9,0,0)*$D119,2),""))))</f>
        <v/>
      </c>
      <c r="AE119" s="121" t="str">
        <f>IF(OR(AND($E119=$A$6,$D$9=AE$15),AND($E119=$A$10,$D$11=AE$15),AND($E119=$A$3,$D$5=AE$15)),$D119-SUM($R119:AD119),IF($E119=$A$10,ROUND(_xlfn.XLOOKUP(AE$15,$D$10:$D$11,$C$10:$C$11,0,0)*$D119,2),IF($E119=$A$3,ROUND(_xlfn.XLOOKUP(AE$15,$D$3:$D$5,$C$3:$C$5,0,0)*$D119,2),IF($E119=$A$6,ROUND(_xlfn.XLOOKUP(AE$15,$D$6:$D$9,$C$6:$C$9,0,0)*$D119,2),""))))</f>
        <v/>
      </c>
      <c r="AF119" s="122" t="str">
        <f>IF(OR(AND($E119=$A$6,$D$9=AF$15),AND($E119=$A$10,$D$11=AF$15),AND($E119=$A$3,$D$5=AF$15)),$D119-SUM($R119:AE119),IF($E119=$A$10,ROUND(_xlfn.XLOOKUP(AF$15,$D$10:$D$11,$C$10:$C$11,0,0)*$D119,2),IF($E119=$A$3,ROUND(_xlfn.XLOOKUP(AF$15,$D$3:$D$5,$C$3:$C$5,0,0)*$D119,2),IF($E119=$A$6,ROUND(_xlfn.XLOOKUP(AF$15,$D$6:$D$9,$C$6:$C$9,0,0)*$D119,2),""))))</f>
        <v/>
      </c>
      <c r="AG119" s="91"/>
      <c r="AH119" s="92"/>
      <c r="AI119" s="92"/>
      <c r="AJ119" s="92"/>
      <c r="AK119" s="93"/>
      <c r="AL119" s="120" t="str">
        <f>IF(OR(AND($E119=$A$6,$D$9=AL$15),AND($E119=$A$10,$D$11=AL$15),AND($E119=$A$3,$D$5=AL$15)),$D119-SUM($R119:AK119),IF($E119=$A$10,ROUND(_xlfn.XLOOKUP(AL$15,$D$10:$D$11,$C$10:$C$11,0,0)*$D119,2),IF($E119=$A$3,ROUND(_xlfn.XLOOKUP(AL$15,$D$3:$D$5,$C$3:$C$5,0,0)*$D119,2),IF($E119=$A$6,ROUND(_xlfn.XLOOKUP(AL$15,$D$6:$D$9,$C$6:$C$9,0,0)*$D119,2),""))))</f>
        <v/>
      </c>
      <c r="AM119" s="121" t="str">
        <f>IF(OR(AND($E119=$A$6,$D$9=AM$15),AND($E119=$A$10,$D$11=AM$15),AND($E119=$A$3,$D$5=AM$15)),$D119-SUM($R119:AL119),IF($E119=$A$10,ROUND(_xlfn.XLOOKUP(AM$15,$D$10:$D$11,$C$10:$C$11,0,0)*$D119,2),IF($E119=$A$3,ROUND(_xlfn.XLOOKUP(AM$15,$D$3:$D$5,$C$3:$C$5,0,0)*$D119,2),IF($E119=$A$6,ROUND(_xlfn.XLOOKUP(AM$15,$D$6:$D$9,$C$6:$C$9,0,0)*$D119,2),""))))</f>
        <v/>
      </c>
      <c r="AN119" s="122" t="str">
        <f>IF(OR(AND($E119=$A$6,$D$9=AN$15),AND($E119=$A$10,$D$11=AN$15),AND($E119=$A$3,$D$5=AN$15)),$D119-SUM($R119:AM119),IF($E119=$A$10,ROUND(_xlfn.XLOOKUP(AN$15,$D$10:$D$11,$C$10:$C$11,0,0)*$D119,2),IF($E119=$A$3,ROUND(_xlfn.XLOOKUP(AN$15,$D$3:$D$5,$C$3:$C$5,0,0)*$D119,2),IF($E119=$A$6,ROUND(_xlfn.XLOOKUP(AN$15,$D$6:$D$9,$C$6:$C$9,0,0)*$D119,2),""))))</f>
        <v/>
      </c>
      <c r="AO119" s="91"/>
      <c r="AP119" s="92"/>
      <c r="AQ119" s="93"/>
      <c r="AR119" s="92"/>
      <c r="AS119" s="91"/>
      <c r="AT119" s="93"/>
      <c r="AU119" s="130" t="str">
        <f>IF(OR(AND($E119=$A$6,$D$9=AU$15),AND($E119=$A$10,$D$11=AU$15),AND($E119=$A$3,$D$5=AU$15)),$D119-SUM($R119:AT119),IF($E119=$A$10,ROUND(_xlfn.XLOOKUP(AU$15,$D$10:$D$11,$C$10:$C$11,0,0)*$D119,2),IF($E119=$A$3,ROUND(_xlfn.XLOOKUP(AU$15,$D$3:$D$5,$C$3:$C$5,0,0)*$D119,2),IF($E119=$A$6,ROUND(_xlfn.XLOOKUP(AU$15,$D$6:$D$9,$C$6:$C$9,0,0)*$D119,2),""))))</f>
        <v/>
      </c>
      <c r="AV119" s="3" t="str">
        <f t="shared" si="7"/>
        <v/>
      </c>
    </row>
    <row r="120" spans="1:48" ht="14.4" outlineLevel="1" x14ac:dyDescent="0.3">
      <c r="A120" s="62" t="s">
        <v>259</v>
      </c>
      <c r="B120" s="63" t="s">
        <v>179</v>
      </c>
      <c r="C120" s="64">
        <f t="shared" si="6"/>
        <v>9.5238095238095247E-3</v>
      </c>
      <c r="D120" s="112">
        <v>1</v>
      </c>
      <c r="E120" s="65" t="s">
        <v>293</v>
      </c>
      <c r="F120" s="66"/>
      <c r="G120" s="66"/>
      <c r="H120" s="66"/>
      <c r="I120" s="66" t="s">
        <v>191</v>
      </c>
      <c r="J120" s="66">
        <v>1</v>
      </c>
      <c r="K120" s="66"/>
      <c r="L120" s="66"/>
      <c r="M120" s="66"/>
      <c r="N120" s="66"/>
      <c r="O120" s="66"/>
      <c r="P120" s="66"/>
      <c r="Q120" s="66"/>
      <c r="R120" s="132">
        <f>IF(F120=1,ROUND(_xlfn.XLOOKUP($E120,$A$2:$A$11,$C$2:$C$11,0,0)*F120*$D120,2),0)</f>
        <v>0</v>
      </c>
      <c r="S120" s="121">
        <f>IF(G120=1,ROUND(_xlfn.XLOOKUP($E120,$A$2:$A$11,$C$2:$C$11,0,0)*G120*$D120,2),0)</f>
        <v>0</v>
      </c>
      <c r="T120" s="121">
        <f>IF(H120=1,ROUND(_xlfn.XLOOKUP($E120,$A$2:$A$11,$C$2:$C$11,0,0)*H120*$D120,2),0)</f>
        <v>0</v>
      </c>
      <c r="U120" s="121">
        <f>IF(I120=1,ROUND(_xlfn.XLOOKUP($E120,$A$2:$A$11,$C$2:$C$11,0,0)*I120*$D120,2),0)</f>
        <v>0</v>
      </c>
      <c r="V120" s="121">
        <f>IF(J120=1,ROUND(_xlfn.XLOOKUP($E120,$A$2:$A$11,$C$2:$C$11,0,0)*J120*$D120,2),0)</f>
        <v>1</v>
      </c>
      <c r="W120" s="121">
        <f>IF(K120=1,ROUND(_xlfn.XLOOKUP($E120,$A$2:$A$11,$C$2:$C$11,0,0)*K120*$D120,2),0)</f>
        <v>0</v>
      </c>
      <c r="X120" s="121">
        <f>IF(L120=1,ROUND(_xlfn.XLOOKUP($E120,$A$2:$A$11,$C$2:$C$11,0,0)*L120*$D120,2),0)</f>
        <v>0</v>
      </c>
      <c r="Y120" s="121">
        <f>IF(M120=1,ROUND(_xlfn.XLOOKUP($E120,$A$2:$A$11,$C$2:$C$11,0,0)*M120*$D120,2),0)</f>
        <v>0</v>
      </c>
      <c r="Z120" s="121">
        <f>IF(N120=1,ROUND(_xlfn.XLOOKUP($E120,$A$2:$A$11,$C$2:$C$11,0,0)*N120*$D120,2),0)</f>
        <v>0</v>
      </c>
      <c r="AA120" s="121">
        <f>IF(O120=1,ROUND(_xlfn.XLOOKUP($E120,$A$2:$A$11,$C$2:$C$11,0,0)*O120*$D120,2),0)</f>
        <v>0</v>
      </c>
      <c r="AB120" s="121">
        <f>IF(P120=1,ROUND(_xlfn.XLOOKUP($E120,$A$2:$A$11,$C$2:$C$11,0,0)*P120*$D120,2),0)</f>
        <v>0</v>
      </c>
      <c r="AC120" s="121">
        <f>IF(Q120=1,ROUND(_xlfn.XLOOKUP($E120,$A$2:$A$11,$C$2:$C$11,0,0)*Q120*$D120,2),0)</f>
        <v>0</v>
      </c>
      <c r="AD120" s="120" t="str">
        <f>IF(OR(AND($E120=$A$6,$D$9=AD$15),AND($E120=$A$10,$D$11=AD$15),AND($E120=$A$3,$D$5=AD$15)),$D120-SUM($R120:AC120),IF($E120=$A$10,ROUND(_xlfn.XLOOKUP(AD$15,$D$10:$D$11,$C$10:$C$11,0,0)*$D120,2),IF($E120=$A$3,ROUND(_xlfn.XLOOKUP(AD$15,$D$3:$D$5,$C$3:$C$5,0,0)*$D120,2),IF($E120=$A$6,ROUND(_xlfn.XLOOKUP(AD$15,$D$6:$D$9,$C$6:$C$9,0,0)*$D120,2),""))))</f>
        <v/>
      </c>
      <c r="AE120" s="121" t="str">
        <f>IF(OR(AND($E120=$A$6,$D$9=AE$15),AND($E120=$A$10,$D$11=AE$15),AND($E120=$A$3,$D$5=AE$15)),$D120-SUM($R120:AD120),IF($E120=$A$10,ROUND(_xlfn.XLOOKUP(AE$15,$D$10:$D$11,$C$10:$C$11,0,0)*$D120,2),IF($E120=$A$3,ROUND(_xlfn.XLOOKUP(AE$15,$D$3:$D$5,$C$3:$C$5,0,0)*$D120,2),IF($E120=$A$6,ROUND(_xlfn.XLOOKUP(AE$15,$D$6:$D$9,$C$6:$C$9,0,0)*$D120,2),""))))</f>
        <v/>
      </c>
      <c r="AF120" s="122" t="str">
        <f>IF(OR(AND($E120=$A$6,$D$9=AF$15),AND($E120=$A$10,$D$11=AF$15),AND($E120=$A$3,$D$5=AF$15)),$D120-SUM($R120:AE120),IF($E120=$A$10,ROUND(_xlfn.XLOOKUP(AF$15,$D$10:$D$11,$C$10:$C$11,0,0)*$D120,2),IF($E120=$A$3,ROUND(_xlfn.XLOOKUP(AF$15,$D$3:$D$5,$C$3:$C$5,0,0)*$D120,2),IF($E120=$A$6,ROUND(_xlfn.XLOOKUP(AF$15,$D$6:$D$9,$C$6:$C$9,0,0)*$D120,2),""))))</f>
        <v/>
      </c>
      <c r="AG120" s="91"/>
      <c r="AH120" s="92"/>
      <c r="AI120" s="92"/>
      <c r="AJ120" s="92"/>
      <c r="AK120" s="93"/>
      <c r="AL120" s="120" t="str">
        <f>IF(OR(AND($E120=$A$6,$D$9=AL$15),AND($E120=$A$10,$D$11=AL$15),AND($E120=$A$3,$D$5=AL$15)),$D120-SUM($R120:AK120),IF($E120=$A$10,ROUND(_xlfn.XLOOKUP(AL$15,$D$10:$D$11,$C$10:$C$11,0,0)*$D120,2),IF($E120=$A$3,ROUND(_xlfn.XLOOKUP(AL$15,$D$3:$D$5,$C$3:$C$5,0,0)*$D120,2),IF($E120=$A$6,ROUND(_xlfn.XLOOKUP(AL$15,$D$6:$D$9,$C$6:$C$9,0,0)*$D120,2),""))))</f>
        <v/>
      </c>
      <c r="AM120" s="121" t="str">
        <f>IF(OR(AND($E120=$A$6,$D$9=AM$15),AND($E120=$A$10,$D$11=AM$15),AND($E120=$A$3,$D$5=AM$15)),$D120-SUM($R120:AL120),IF($E120=$A$10,ROUND(_xlfn.XLOOKUP(AM$15,$D$10:$D$11,$C$10:$C$11,0,0)*$D120,2),IF($E120=$A$3,ROUND(_xlfn.XLOOKUP(AM$15,$D$3:$D$5,$C$3:$C$5,0,0)*$D120,2),IF($E120=$A$6,ROUND(_xlfn.XLOOKUP(AM$15,$D$6:$D$9,$C$6:$C$9,0,0)*$D120,2),""))))</f>
        <v/>
      </c>
      <c r="AN120" s="122" t="str">
        <f>IF(OR(AND($E120=$A$6,$D$9=AN$15),AND($E120=$A$10,$D$11=AN$15),AND($E120=$A$3,$D$5=AN$15)),$D120-SUM($R120:AM120),IF($E120=$A$10,ROUND(_xlfn.XLOOKUP(AN$15,$D$10:$D$11,$C$10:$C$11,0,0)*$D120,2),IF($E120=$A$3,ROUND(_xlfn.XLOOKUP(AN$15,$D$3:$D$5,$C$3:$C$5,0,0)*$D120,2),IF($E120=$A$6,ROUND(_xlfn.XLOOKUP(AN$15,$D$6:$D$9,$C$6:$C$9,0,0)*$D120,2),""))))</f>
        <v/>
      </c>
      <c r="AO120" s="91"/>
      <c r="AP120" s="92"/>
      <c r="AQ120" s="93"/>
      <c r="AR120" s="92"/>
      <c r="AS120" s="91"/>
      <c r="AT120" s="93"/>
      <c r="AU120" s="130" t="str">
        <f>IF(OR(AND($E120=$A$6,$D$9=AU$15),AND($E120=$A$10,$D$11=AU$15),AND($E120=$A$3,$D$5=AU$15)),$D120-SUM($R120:AT120),IF($E120=$A$10,ROUND(_xlfn.XLOOKUP(AU$15,$D$10:$D$11,$C$10:$C$11,0,0)*$D120,2),IF($E120=$A$3,ROUND(_xlfn.XLOOKUP(AU$15,$D$3:$D$5,$C$3:$C$5,0,0)*$D120,2),IF($E120=$A$6,ROUND(_xlfn.XLOOKUP(AU$15,$D$6:$D$9,$C$6:$C$9,0,0)*$D120,2),""))))</f>
        <v/>
      </c>
      <c r="AV120" s="3" t="str">
        <f t="shared" si="7"/>
        <v/>
      </c>
    </row>
    <row r="121" spans="1:48" ht="14.4" outlineLevel="1" x14ac:dyDescent="0.3">
      <c r="A121" s="62" t="s">
        <v>260</v>
      </c>
      <c r="B121" s="63" t="s">
        <v>180</v>
      </c>
      <c r="C121" s="64">
        <f t="shared" si="6"/>
        <v>9.5238095238095247E-3</v>
      </c>
      <c r="D121" s="112">
        <v>1</v>
      </c>
      <c r="E121" s="65" t="s">
        <v>293</v>
      </c>
      <c r="F121" s="66"/>
      <c r="G121" s="66"/>
      <c r="H121" s="66"/>
      <c r="I121" s="66" t="s">
        <v>191</v>
      </c>
      <c r="J121" s="66">
        <v>1</v>
      </c>
      <c r="K121" s="66"/>
      <c r="L121" s="66"/>
      <c r="M121" s="66"/>
      <c r="N121" s="66"/>
      <c r="O121" s="66"/>
      <c r="P121" s="66"/>
      <c r="Q121" s="66"/>
      <c r="R121" s="132">
        <f>IF(F121=1,ROUND(_xlfn.XLOOKUP($E121,$A$2:$A$11,$C$2:$C$11,0,0)*F121*$D121,2),0)</f>
        <v>0</v>
      </c>
      <c r="S121" s="121">
        <f>IF(G121=1,ROUND(_xlfn.XLOOKUP($E121,$A$2:$A$11,$C$2:$C$11,0,0)*G121*$D121,2),0)</f>
        <v>0</v>
      </c>
      <c r="T121" s="121">
        <f>IF(H121=1,ROUND(_xlfn.XLOOKUP($E121,$A$2:$A$11,$C$2:$C$11,0,0)*H121*$D121,2),0)</f>
        <v>0</v>
      </c>
      <c r="U121" s="121">
        <f>IF(I121=1,ROUND(_xlfn.XLOOKUP($E121,$A$2:$A$11,$C$2:$C$11,0,0)*I121*$D121,2),0)</f>
        <v>0</v>
      </c>
      <c r="V121" s="121">
        <f>IF(J121=1,ROUND(_xlfn.XLOOKUP($E121,$A$2:$A$11,$C$2:$C$11,0,0)*J121*$D121,2),0)</f>
        <v>1</v>
      </c>
      <c r="W121" s="121">
        <f>IF(K121=1,ROUND(_xlfn.XLOOKUP($E121,$A$2:$A$11,$C$2:$C$11,0,0)*K121*$D121,2),0)</f>
        <v>0</v>
      </c>
      <c r="X121" s="121">
        <f>IF(L121=1,ROUND(_xlfn.XLOOKUP($E121,$A$2:$A$11,$C$2:$C$11,0,0)*L121*$D121,2),0)</f>
        <v>0</v>
      </c>
      <c r="Y121" s="121">
        <f>IF(M121=1,ROUND(_xlfn.XLOOKUP($E121,$A$2:$A$11,$C$2:$C$11,0,0)*M121*$D121,2),0)</f>
        <v>0</v>
      </c>
      <c r="Z121" s="121">
        <f>IF(N121=1,ROUND(_xlfn.XLOOKUP($E121,$A$2:$A$11,$C$2:$C$11,0,0)*N121*$D121,2),0)</f>
        <v>0</v>
      </c>
      <c r="AA121" s="121">
        <f>IF(O121=1,ROUND(_xlfn.XLOOKUP($E121,$A$2:$A$11,$C$2:$C$11,0,0)*O121*$D121,2),0)</f>
        <v>0</v>
      </c>
      <c r="AB121" s="121">
        <f>IF(P121=1,ROUND(_xlfn.XLOOKUP($E121,$A$2:$A$11,$C$2:$C$11,0,0)*P121*$D121,2),0)</f>
        <v>0</v>
      </c>
      <c r="AC121" s="121">
        <f>IF(Q121=1,ROUND(_xlfn.XLOOKUP($E121,$A$2:$A$11,$C$2:$C$11,0,0)*Q121*$D121,2),0)</f>
        <v>0</v>
      </c>
      <c r="AD121" s="120" t="str">
        <f>IF(OR(AND($E121=$A$6,$D$9=AD$15),AND($E121=$A$10,$D$11=AD$15),AND($E121=$A$3,$D$5=AD$15)),$D121-SUM($R121:AC121),IF($E121=$A$10,ROUND(_xlfn.XLOOKUP(AD$15,$D$10:$D$11,$C$10:$C$11,0,0)*$D121,2),IF($E121=$A$3,ROUND(_xlfn.XLOOKUP(AD$15,$D$3:$D$5,$C$3:$C$5,0,0)*$D121,2),IF($E121=$A$6,ROUND(_xlfn.XLOOKUP(AD$15,$D$6:$D$9,$C$6:$C$9,0,0)*$D121,2),""))))</f>
        <v/>
      </c>
      <c r="AE121" s="121" t="str">
        <f>IF(OR(AND($E121=$A$6,$D$9=AE$15),AND($E121=$A$10,$D$11=AE$15),AND($E121=$A$3,$D$5=AE$15)),$D121-SUM($R121:AD121),IF($E121=$A$10,ROUND(_xlfn.XLOOKUP(AE$15,$D$10:$D$11,$C$10:$C$11,0,0)*$D121,2),IF($E121=$A$3,ROUND(_xlfn.XLOOKUP(AE$15,$D$3:$D$5,$C$3:$C$5,0,0)*$D121,2),IF($E121=$A$6,ROUND(_xlfn.XLOOKUP(AE$15,$D$6:$D$9,$C$6:$C$9,0,0)*$D121,2),""))))</f>
        <v/>
      </c>
      <c r="AF121" s="122" t="str">
        <f>IF(OR(AND($E121=$A$6,$D$9=AF$15),AND($E121=$A$10,$D$11=AF$15),AND($E121=$A$3,$D$5=AF$15)),$D121-SUM($R121:AE121),IF($E121=$A$10,ROUND(_xlfn.XLOOKUP(AF$15,$D$10:$D$11,$C$10:$C$11,0,0)*$D121,2),IF($E121=$A$3,ROUND(_xlfn.XLOOKUP(AF$15,$D$3:$D$5,$C$3:$C$5,0,0)*$D121,2),IF($E121=$A$6,ROUND(_xlfn.XLOOKUP(AF$15,$D$6:$D$9,$C$6:$C$9,0,0)*$D121,2),""))))</f>
        <v/>
      </c>
      <c r="AG121" s="91"/>
      <c r="AH121" s="92"/>
      <c r="AI121" s="92"/>
      <c r="AJ121" s="92"/>
      <c r="AK121" s="93"/>
      <c r="AL121" s="120" t="str">
        <f>IF(OR(AND($E121=$A$6,$D$9=AL$15),AND($E121=$A$10,$D$11=AL$15),AND($E121=$A$3,$D$5=AL$15)),$D121-SUM($R121:AK121),IF($E121=$A$10,ROUND(_xlfn.XLOOKUP(AL$15,$D$10:$D$11,$C$10:$C$11,0,0)*$D121,2),IF($E121=$A$3,ROUND(_xlfn.XLOOKUP(AL$15,$D$3:$D$5,$C$3:$C$5,0,0)*$D121,2),IF($E121=$A$6,ROUND(_xlfn.XLOOKUP(AL$15,$D$6:$D$9,$C$6:$C$9,0,0)*$D121,2),""))))</f>
        <v/>
      </c>
      <c r="AM121" s="121" t="str">
        <f>IF(OR(AND($E121=$A$6,$D$9=AM$15),AND($E121=$A$10,$D$11=AM$15),AND($E121=$A$3,$D$5=AM$15)),$D121-SUM($R121:AL121),IF($E121=$A$10,ROUND(_xlfn.XLOOKUP(AM$15,$D$10:$D$11,$C$10:$C$11,0,0)*$D121,2),IF($E121=$A$3,ROUND(_xlfn.XLOOKUP(AM$15,$D$3:$D$5,$C$3:$C$5,0,0)*$D121,2),IF($E121=$A$6,ROUND(_xlfn.XLOOKUP(AM$15,$D$6:$D$9,$C$6:$C$9,0,0)*$D121,2),""))))</f>
        <v/>
      </c>
      <c r="AN121" s="122" t="str">
        <f>IF(OR(AND($E121=$A$6,$D$9=AN$15),AND($E121=$A$10,$D$11=AN$15),AND($E121=$A$3,$D$5=AN$15)),$D121-SUM($R121:AM121),IF($E121=$A$10,ROUND(_xlfn.XLOOKUP(AN$15,$D$10:$D$11,$C$10:$C$11,0,0)*$D121,2),IF($E121=$A$3,ROUND(_xlfn.XLOOKUP(AN$15,$D$3:$D$5,$C$3:$C$5,0,0)*$D121,2),IF($E121=$A$6,ROUND(_xlfn.XLOOKUP(AN$15,$D$6:$D$9,$C$6:$C$9,0,0)*$D121,2),""))))</f>
        <v/>
      </c>
      <c r="AO121" s="91"/>
      <c r="AP121" s="92"/>
      <c r="AQ121" s="93"/>
      <c r="AR121" s="92"/>
      <c r="AS121" s="91"/>
      <c r="AT121" s="93"/>
      <c r="AU121" s="130" t="str">
        <f>IF(OR(AND($E121=$A$6,$D$9=AU$15),AND($E121=$A$10,$D$11=AU$15),AND($E121=$A$3,$D$5=AU$15)),$D121-SUM($R121:AT121),IF($E121=$A$10,ROUND(_xlfn.XLOOKUP(AU$15,$D$10:$D$11,$C$10:$C$11,0,0)*$D121,2),IF($E121=$A$3,ROUND(_xlfn.XLOOKUP(AU$15,$D$3:$D$5,$C$3:$C$5,0,0)*$D121,2),IF($E121=$A$6,ROUND(_xlfn.XLOOKUP(AU$15,$D$6:$D$9,$C$6:$C$9,0,0)*$D121,2),""))))</f>
        <v/>
      </c>
      <c r="AV121" s="3" t="str">
        <f t="shared" si="7"/>
        <v/>
      </c>
    </row>
    <row r="122" spans="1:48" ht="14.4" x14ac:dyDescent="0.3">
      <c r="A122" s="52" t="s">
        <v>98</v>
      </c>
      <c r="B122" s="53" t="s">
        <v>12</v>
      </c>
      <c r="C122" s="79">
        <f t="shared" si="6"/>
        <v>1.9047619047619049E-2</v>
      </c>
      <c r="D122" s="115">
        <f>SUBTOTAL(9,D123:D124)</f>
        <v>2</v>
      </c>
      <c r="E122" s="55"/>
      <c r="F122" s="56"/>
      <c r="G122" s="57"/>
      <c r="H122" s="56"/>
      <c r="I122" s="57"/>
      <c r="J122" s="56"/>
      <c r="K122" s="57"/>
      <c r="L122" s="56"/>
      <c r="M122" s="57"/>
      <c r="N122" s="56"/>
      <c r="O122" s="57"/>
      <c r="P122" s="56"/>
      <c r="Q122" s="58"/>
      <c r="R122" s="100"/>
      <c r="S122" s="101"/>
      <c r="T122" s="100"/>
      <c r="U122" s="101"/>
      <c r="V122" s="100"/>
      <c r="W122" s="101"/>
      <c r="X122" s="100"/>
      <c r="Y122" s="101"/>
      <c r="Z122" s="100"/>
      <c r="AA122" s="101"/>
      <c r="AB122" s="100"/>
      <c r="AC122" s="101"/>
      <c r="AD122" s="100"/>
      <c r="AE122" s="101"/>
      <c r="AF122" s="100"/>
      <c r="AG122" s="101"/>
      <c r="AH122" s="100"/>
      <c r="AI122" s="101"/>
      <c r="AJ122" s="100"/>
      <c r="AK122" s="101"/>
      <c r="AL122" s="100"/>
      <c r="AM122" s="101"/>
      <c r="AN122" s="100"/>
      <c r="AO122" s="101"/>
      <c r="AP122" s="100"/>
      <c r="AQ122" s="101"/>
      <c r="AR122" s="100"/>
      <c r="AS122" s="101"/>
      <c r="AT122" s="100"/>
      <c r="AU122" s="102"/>
    </row>
    <row r="123" spans="1:48" ht="28.8" outlineLevel="1" x14ac:dyDescent="0.3">
      <c r="A123" s="62" t="s">
        <v>261</v>
      </c>
      <c r="B123" s="63" t="s">
        <v>35</v>
      </c>
      <c r="C123" s="68">
        <f t="shared" si="6"/>
        <v>9.5238095238095247E-3</v>
      </c>
      <c r="D123" s="112">
        <v>1</v>
      </c>
      <c r="E123" s="76" t="s">
        <v>122</v>
      </c>
      <c r="F123" s="66"/>
      <c r="G123" s="66"/>
      <c r="H123" s="66"/>
      <c r="I123" s="66"/>
      <c r="J123" s="66"/>
      <c r="K123" s="66" t="s">
        <v>191</v>
      </c>
      <c r="L123" s="66" t="s">
        <v>191</v>
      </c>
      <c r="M123" s="66" t="s">
        <v>191</v>
      </c>
      <c r="N123" s="66" t="s">
        <v>191</v>
      </c>
      <c r="O123" s="66">
        <v>1</v>
      </c>
      <c r="P123" s="66"/>
      <c r="Q123" s="66"/>
      <c r="R123" s="132">
        <f>IF(F123=1,ROUND(_xlfn.XLOOKUP($E123,$A$2:$A$11,$C$2:$C$11,0,0)*F123*$D123,2),0)</f>
        <v>0</v>
      </c>
      <c r="S123" s="121">
        <f>IF(G123=1,ROUND(_xlfn.XLOOKUP($E123,$A$2:$A$11,$C$2:$C$11,0,0)*G123*$D123,2),0)</f>
        <v>0</v>
      </c>
      <c r="T123" s="121">
        <f>IF(H123=1,ROUND(_xlfn.XLOOKUP($E123,$A$2:$A$11,$C$2:$C$11,0,0)*H123*$D123,2),0)</f>
        <v>0</v>
      </c>
      <c r="U123" s="121">
        <f>IF(I123=1,ROUND(_xlfn.XLOOKUP($E123,$A$2:$A$11,$C$2:$C$11,0,0)*I123*$D123,2),0)</f>
        <v>0</v>
      </c>
      <c r="V123" s="121">
        <f>IF(J123=1,ROUND(_xlfn.XLOOKUP($E123,$A$2:$A$11,$C$2:$C$11,0,0)*J123*$D123,2),0)</f>
        <v>0</v>
      </c>
      <c r="W123" s="121">
        <f>IF(K123=1,ROUND(_xlfn.XLOOKUP($E123,$A$2:$A$11,$C$2:$C$11,0,0)*K123*$D123,2),0)</f>
        <v>0</v>
      </c>
      <c r="X123" s="121">
        <f>IF(L123=1,ROUND(_xlfn.XLOOKUP($E123,$A$2:$A$11,$C$2:$C$11,0,0)*L123*$D123,2),0)</f>
        <v>0</v>
      </c>
      <c r="Y123" s="121">
        <f>IF(M123=1,ROUND(_xlfn.XLOOKUP($E123,$A$2:$A$11,$C$2:$C$11,0,0)*M123*$D123,2),0)</f>
        <v>0</v>
      </c>
      <c r="Z123" s="121">
        <f>IF(N123=1,ROUND(_xlfn.XLOOKUP($E123,$A$2:$A$11,$C$2:$C$11,0,0)*N123*$D123,2),0)</f>
        <v>0</v>
      </c>
      <c r="AA123" s="121">
        <f>IF(O123=1,ROUND(_xlfn.XLOOKUP($E123,$A$2:$A$11,$C$2:$C$11,0,0)*O123*$D123,2),0)</f>
        <v>0.25</v>
      </c>
      <c r="AB123" s="121">
        <f>IF(P123=1,ROUND(_xlfn.XLOOKUP($E123,$A$2:$A$11,$C$2:$C$11,0,0)*P123*$D123,2),0)</f>
        <v>0</v>
      </c>
      <c r="AC123" s="121">
        <f>IF(Q123=1,ROUND(_xlfn.XLOOKUP($E123,$A$2:$A$11,$C$2:$C$11,0,0)*Q123*$D123,2),0)</f>
        <v>0</v>
      </c>
      <c r="AD123" s="120">
        <f>IF(OR(AND($E123=$A$6,$D$9=AD$15),AND($E123=$A$10,$D$11=AD$15),AND($E123=$A$3,$D$5=AD$15)),$D123-SUM($R123:AC123),IF($E123=$A$10,ROUND(_xlfn.XLOOKUP(AD$15,$D$10:$D$11,$C$10:$C$11,0,0)*$D123,2),IF($E123=$A$3,ROUND(_xlfn.XLOOKUP(AD$15,$D$3:$D$5,$C$3:$C$5,0,0)*$D123,2),IF($E123=$A$6,ROUND(_xlfn.XLOOKUP(AD$15,$D$6:$D$9,$C$6:$C$9,0,0)*$D123,2),""))))</f>
        <v>0</v>
      </c>
      <c r="AE123" s="121">
        <f>IF(OR(AND($E123=$A$6,$D$9=AE$15),AND($E123=$A$10,$D$11=AE$15),AND($E123=$A$3,$D$5=AE$15)),$D123-SUM($R123:AD123),IF($E123=$A$10,ROUND(_xlfn.XLOOKUP(AE$15,$D$10:$D$11,$C$10:$C$11,0,0)*$D123,2),IF($E123=$A$3,ROUND(_xlfn.XLOOKUP(AE$15,$D$3:$D$5,$C$3:$C$5,0,0)*$D123,2),IF($E123=$A$6,ROUND(_xlfn.XLOOKUP(AE$15,$D$6:$D$9,$C$6:$C$9,0,0)*$D123,2),""))))</f>
        <v>0</v>
      </c>
      <c r="AF123" s="122">
        <f>IF(OR(AND($E123=$A$6,$D$9=AF$15),AND($E123=$A$10,$D$11=AF$15),AND($E123=$A$3,$D$5=AF$15)),$D123-SUM($R123:AE123),IF($E123=$A$10,ROUND(_xlfn.XLOOKUP(AF$15,$D$10:$D$11,$C$10:$C$11,0,0)*$D123,2),IF($E123=$A$3,ROUND(_xlfn.XLOOKUP(AF$15,$D$3:$D$5,$C$3:$C$5,0,0)*$D123,2),IF($E123=$A$6,ROUND(_xlfn.XLOOKUP(AF$15,$D$6:$D$9,$C$6:$C$9,0,0)*$D123,2),""))))</f>
        <v>0.25</v>
      </c>
      <c r="AG123" s="91"/>
      <c r="AH123" s="92"/>
      <c r="AI123" s="92"/>
      <c r="AJ123" s="92"/>
      <c r="AK123" s="93"/>
      <c r="AL123" s="120">
        <f>IF(OR(AND($E123=$A$6,$D$9=AL$15),AND($E123=$A$10,$D$11=AL$15),AND($E123=$A$3,$D$5=AL$15)),$D123-SUM($R123:AK123),IF($E123=$A$10,ROUND(_xlfn.XLOOKUP(AL$15,$D$10:$D$11,$C$10:$C$11,0,0)*$D123,2),IF($E123=$A$3,ROUND(_xlfn.XLOOKUP(AL$15,$D$3:$D$5,$C$3:$C$5,0,0)*$D123,2),IF($E123=$A$6,ROUND(_xlfn.XLOOKUP(AL$15,$D$6:$D$9,$C$6:$C$9,0,0)*$D123,2),""))))</f>
        <v>0</v>
      </c>
      <c r="AM123" s="121">
        <f>IF(OR(AND($E123=$A$6,$D$9=AM$15),AND($E123=$A$10,$D$11=AM$15),AND($E123=$A$3,$D$5=AM$15)),$D123-SUM($R123:AL123),IF($E123=$A$10,ROUND(_xlfn.XLOOKUP(AM$15,$D$10:$D$11,$C$10:$C$11,0,0)*$D123,2),IF($E123=$A$3,ROUND(_xlfn.XLOOKUP(AM$15,$D$3:$D$5,$C$3:$C$5,0,0)*$D123,2),IF($E123=$A$6,ROUND(_xlfn.XLOOKUP(AM$15,$D$6:$D$9,$C$6:$C$9,0,0)*$D123,2),""))))</f>
        <v>0</v>
      </c>
      <c r="AN123" s="122">
        <f>IF(OR(AND($E123=$A$6,$D$9=AN$15),AND($E123=$A$10,$D$11=AN$15),AND($E123=$A$3,$D$5=AN$15)),$D123-SUM($R123:AM123),IF($E123=$A$10,ROUND(_xlfn.XLOOKUP(AN$15,$D$10:$D$11,$C$10:$C$11,0,0)*$D123,2),IF($E123=$A$3,ROUND(_xlfn.XLOOKUP(AN$15,$D$3:$D$5,$C$3:$C$5,0,0)*$D123,2),IF($E123=$A$6,ROUND(_xlfn.XLOOKUP(AN$15,$D$6:$D$9,$C$6:$C$9,0,0)*$D123,2),""))))</f>
        <v>0.25</v>
      </c>
      <c r="AO123" s="91"/>
      <c r="AP123" s="92"/>
      <c r="AQ123" s="93"/>
      <c r="AR123" s="92"/>
      <c r="AS123" s="91"/>
      <c r="AT123" s="93"/>
      <c r="AU123" s="130">
        <f>IF(OR(AND($E123=$A$6,$D$9=AU$15),AND($E123=$A$10,$D$11=AU$15),AND($E123=$A$3,$D$5=AU$15)),$D123-SUM($R123:AT123),IF($E123=$A$10,ROUND(_xlfn.XLOOKUP(AU$15,$D$10:$D$11,$C$10:$C$11,0,0)*$D123,2),IF($E123=$A$3,ROUND(_xlfn.XLOOKUP(AU$15,$D$3:$D$5,$C$3:$C$5,0,0)*$D123,2),IF($E123=$A$6,ROUND(_xlfn.XLOOKUP(AU$15,$D$6:$D$9,$C$6:$C$9,0,0)*$D123,2),""))))</f>
        <v>0.25</v>
      </c>
      <c r="AV123" s="3" t="str">
        <f>IF(SUM(R123:AU123)=D123,"","CORRIGIR")</f>
        <v/>
      </c>
    </row>
    <row r="124" spans="1:48" ht="14.4" outlineLevel="1" x14ac:dyDescent="0.3">
      <c r="A124" s="62" t="s">
        <v>262</v>
      </c>
      <c r="B124" s="63" t="s">
        <v>15</v>
      </c>
      <c r="C124" s="68">
        <f t="shared" si="6"/>
        <v>9.5238095238095247E-3</v>
      </c>
      <c r="D124" s="112">
        <v>1</v>
      </c>
      <c r="E124" s="76" t="s">
        <v>122</v>
      </c>
      <c r="F124" s="66"/>
      <c r="G124" s="66"/>
      <c r="H124" s="66"/>
      <c r="I124" s="66"/>
      <c r="J124" s="66"/>
      <c r="K124" s="66" t="s">
        <v>191</v>
      </c>
      <c r="L124" s="66" t="s">
        <v>191</v>
      </c>
      <c r="M124" s="66" t="s">
        <v>191</v>
      </c>
      <c r="N124" s="66" t="s">
        <v>191</v>
      </c>
      <c r="O124" s="66">
        <v>1</v>
      </c>
      <c r="P124" s="66"/>
      <c r="Q124" s="66"/>
      <c r="R124" s="132">
        <f>IF(F124=1,ROUND(_xlfn.XLOOKUP($E124,$A$2:$A$11,$C$2:$C$11,0,0)*F124*$D124,2),0)</f>
        <v>0</v>
      </c>
      <c r="S124" s="121">
        <f>IF(G124=1,ROUND(_xlfn.XLOOKUP($E124,$A$2:$A$11,$C$2:$C$11,0,0)*G124*$D124,2),0)</f>
        <v>0</v>
      </c>
      <c r="T124" s="121">
        <f>IF(H124=1,ROUND(_xlfn.XLOOKUP($E124,$A$2:$A$11,$C$2:$C$11,0,0)*H124*$D124,2),0)</f>
        <v>0</v>
      </c>
      <c r="U124" s="121">
        <f>IF(I124=1,ROUND(_xlfn.XLOOKUP($E124,$A$2:$A$11,$C$2:$C$11,0,0)*I124*$D124,2),0)</f>
        <v>0</v>
      </c>
      <c r="V124" s="121">
        <f>IF(J124=1,ROUND(_xlfn.XLOOKUP($E124,$A$2:$A$11,$C$2:$C$11,0,0)*J124*$D124,2),0)</f>
        <v>0</v>
      </c>
      <c r="W124" s="121">
        <f>IF(K124=1,ROUND(_xlfn.XLOOKUP($E124,$A$2:$A$11,$C$2:$C$11,0,0)*K124*$D124,2),0)</f>
        <v>0</v>
      </c>
      <c r="X124" s="121">
        <f>IF(L124=1,ROUND(_xlfn.XLOOKUP($E124,$A$2:$A$11,$C$2:$C$11,0,0)*L124*$D124,2),0)</f>
        <v>0</v>
      </c>
      <c r="Y124" s="121">
        <f>IF(M124=1,ROUND(_xlfn.XLOOKUP($E124,$A$2:$A$11,$C$2:$C$11,0,0)*M124*$D124,2),0)</f>
        <v>0</v>
      </c>
      <c r="Z124" s="121">
        <f>IF(N124=1,ROUND(_xlfn.XLOOKUP($E124,$A$2:$A$11,$C$2:$C$11,0,0)*N124*$D124,2),0)</f>
        <v>0</v>
      </c>
      <c r="AA124" s="121">
        <f>IF(O124=1,ROUND(_xlfn.XLOOKUP($E124,$A$2:$A$11,$C$2:$C$11,0,0)*O124*$D124,2),0)</f>
        <v>0.25</v>
      </c>
      <c r="AB124" s="121">
        <f>IF(P124=1,ROUND(_xlfn.XLOOKUP($E124,$A$2:$A$11,$C$2:$C$11,0,0)*P124*$D124,2),0)</f>
        <v>0</v>
      </c>
      <c r="AC124" s="121">
        <f>IF(Q124=1,ROUND(_xlfn.XLOOKUP($E124,$A$2:$A$11,$C$2:$C$11,0,0)*Q124*$D124,2),0)</f>
        <v>0</v>
      </c>
      <c r="AD124" s="120">
        <f>IF(OR(AND($E124=$A$6,$D$9=AD$15),AND($E124=$A$10,$D$11=AD$15),AND($E124=$A$3,$D$5=AD$15)),$D124-SUM($R124:AC124),IF($E124=$A$10,ROUND(_xlfn.XLOOKUP(AD$15,$D$10:$D$11,$C$10:$C$11,0,0)*$D124,2),IF($E124=$A$3,ROUND(_xlfn.XLOOKUP(AD$15,$D$3:$D$5,$C$3:$C$5,0,0)*$D124,2),IF($E124=$A$6,ROUND(_xlfn.XLOOKUP(AD$15,$D$6:$D$9,$C$6:$C$9,0,0)*$D124,2),""))))</f>
        <v>0</v>
      </c>
      <c r="AE124" s="121">
        <f>IF(OR(AND($E124=$A$6,$D$9=AE$15),AND($E124=$A$10,$D$11=AE$15),AND($E124=$A$3,$D$5=AE$15)),$D124-SUM($R124:AD124),IF($E124=$A$10,ROUND(_xlfn.XLOOKUP(AE$15,$D$10:$D$11,$C$10:$C$11,0,0)*$D124,2),IF($E124=$A$3,ROUND(_xlfn.XLOOKUP(AE$15,$D$3:$D$5,$C$3:$C$5,0,0)*$D124,2),IF($E124=$A$6,ROUND(_xlfn.XLOOKUP(AE$15,$D$6:$D$9,$C$6:$C$9,0,0)*$D124,2),""))))</f>
        <v>0</v>
      </c>
      <c r="AF124" s="122">
        <f>IF(OR(AND($E124=$A$6,$D$9=AF$15),AND($E124=$A$10,$D$11=AF$15),AND($E124=$A$3,$D$5=AF$15)),$D124-SUM($R124:AE124),IF($E124=$A$10,ROUND(_xlfn.XLOOKUP(AF$15,$D$10:$D$11,$C$10:$C$11,0,0)*$D124,2),IF($E124=$A$3,ROUND(_xlfn.XLOOKUP(AF$15,$D$3:$D$5,$C$3:$C$5,0,0)*$D124,2),IF($E124=$A$6,ROUND(_xlfn.XLOOKUP(AF$15,$D$6:$D$9,$C$6:$C$9,0,0)*$D124,2),""))))</f>
        <v>0.25</v>
      </c>
      <c r="AG124" s="91"/>
      <c r="AH124" s="92"/>
      <c r="AI124" s="92"/>
      <c r="AJ124" s="92"/>
      <c r="AK124" s="93"/>
      <c r="AL124" s="120">
        <f>IF(OR(AND($E124=$A$6,$D$9=AL$15),AND($E124=$A$10,$D$11=AL$15),AND($E124=$A$3,$D$5=AL$15)),$D124-SUM($R124:AK124),IF($E124=$A$10,ROUND(_xlfn.XLOOKUP(AL$15,$D$10:$D$11,$C$10:$C$11,0,0)*$D124,2),IF($E124=$A$3,ROUND(_xlfn.XLOOKUP(AL$15,$D$3:$D$5,$C$3:$C$5,0,0)*$D124,2),IF($E124=$A$6,ROUND(_xlfn.XLOOKUP(AL$15,$D$6:$D$9,$C$6:$C$9,0,0)*$D124,2),""))))</f>
        <v>0</v>
      </c>
      <c r="AM124" s="121">
        <f>IF(OR(AND($E124=$A$6,$D$9=AM$15),AND($E124=$A$10,$D$11=AM$15),AND($E124=$A$3,$D$5=AM$15)),$D124-SUM($R124:AL124),IF($E124=$A$10,ROUND(_xlfn.XLOOKUP(AM$15,$D$10:$D$11,$C$10:$C$11,0,0)*$D124,2),IF($E124=$A$3,ROUND(_xlfn.XLOOKUP(AM$15,$D$3:$D$5,$C$3:$C$5,0,0)*$D124,2),IF($E124=$A$6,ROUND(_xlfn.XLOOKUP(AM$15,$D$6:$D$9,$C$6:$C$9,0,0)*$D124,2),""))))</f>
        <v>0</v>
      </c>
      <c r="AN124" s="122">
        <f>IF(OR(AND($E124=$A$6,$D$9=AN$15),AND($E124=$A$10,$D$11=AN$15),AND($E124=$A$3,$D$5=AN$15)),$D124-SUM($R124:AM124),IF($E124=$A$10,ROUND(_xlfn.XLOOKUP(AN$15,$D$10:$D$11,$C$10:$C$11,0,0)*$D124,2),IF($E124=$A$3,ROUND(_xlfn.XLOOKUP(AN$15,$D$3:$D$5,$C$3:$C$5,0,0)*$D124,2),IF($E124=$A$6,ROUND(_xlfn.XLOOKUP(AN$15,$D$6:$D$9,$C$6:$C$9,0,0)*$D124,2),""))))</f>
        <v>0.25</v>
      </c>
      <c r="AO124" s="91"/>
      <c r="AP124" s="92"/>
      <c r="AQ124" s="93"/>
      <c r="AR124" s="92"/>
      <c r="AS124" s="91"/>
      <c r="AT124" s="93"/>
      <c r="AU124" s="130">
        <f>IF(OR(AND($E124=$A$6,$D$9=AU$15),AND($E124=$A$10,$D$11=AU$15),AND($E124=$A$3,$D$5=AU$15)),$D124-SUM($R124:AT124),IF($E124=$A$10,ROUND(_xlfn.XLOOKUP(AU$15,$D$10:$D$11,$C$10:$C$11,0,0)*$D124,2),IF($E124=$A$3,ROUND(_xlfn.XLOOKUP(AU$15,$D$3:$D$5,$C$3:$C$5,0,0)*$D124,2),IF($E124=$A$6,ROUND(_xlfn.XLOOKUP(AU$15,$D$6:$D$9,$C$6:$C$9,0,0)*$D124,2),""))))</f>
        <v>0.25</v>
      </c>
      <c r="AV124" s="3" t="str">
        <f>IF(SUM(R124:AU124)=D124,"","CORRIGIR")</f>
        <v/>
      </c>
    </row>
    <row r="125" spans="1:48" ht="14.4" x14ac:dyDescent="0.3">
      <c r="A125" s="52" t="s">
        <v>99</v>
      </c>
      <c r="B125" s="53" t="s">
        <v>32</v>
      </c>
      <c r="C125" s="79">
        <f t="shared" si="6"/>
        <v>2.8571428571428571E-2</v>
      </c>
      <c r="D125" s="115">
        <f>SUBTOTAL(9,D126:D128)</f>
        <v>3</v>
      </c>
      <c r="E125" s="55"/>
      <c r="F125" s="56"/>
      <c r="G125" s="57"/>
      <c r="H125" s="56"/>
      <c r="I125" s="57"/>
      <c r="J125" s="56"/>
      <c r="K125" s="57"/>
      <c r="L125" s="56"/>
      <c r="M125" s="57"/>
      <c r="N125" s="56"/>
      <c r="O125" s="57"/>
      <c r="P125" s="56"/>
      <c r="Q125" s="58"/>
      <c r="R125" s="100"/>
      <c r="S125" s="101"/>
      <c r="T125" s="100"/>
      <c r="U125" s="101"/>
      <c r="V125" s="100"/>
      <c r="W125" s="101"/>
      <c r="X125" s="100"/>
      <c r="Y125" s="101"/>
      <c r="Z125" s="100"/>
      <c r="AA125" s="101"/>
      <c r="AB125" s="100"/>
      <c r="AC125" s="101"/>
      <c r="AD125" s="100"/>
      <c r="AE125" s="101"/>
      <c r="AF125" s="100"/>
      <c r="AG125" s="101"/>
      <c r="AH125" s="100"/>
      <c r="AI125" s="101"/>
      <c r="AJ125" s="100"/>
      <c r="AK125" s="101"/>
      <c r="AL125" s="100"/>
      <c r="AM125" s="101"/>
      <c r="AN125" s="100"/>
      <c r="AO125" s="101"/>
      <c r="AP125" s="100"/>
      <c r="AQ125" s="101"/>
      <c r="AR125" s="100"/>
      <c r="AS125" s="101"/>
      <c r="AT125" s="100"/>
      <c r="AU125" s="102"/>
    </row>
    <row r="126" spans="1:48" ht="14.4" outlineLevel="1" x14ac:dyDescent="0.3">
      <c r="A126" s="62" t="s">
        <v>263</v>
      </c>
      <c r="B126" s="63" t="s">
        <v>109</v>
      </c>
      <c r="C126" s="68">
        <f t="shared" si="6"/>
        <v>9.5238095238095247E-3</v>
      </c>
      <c r="D126" s="112">
        <v>1</v>
      </c>
      <c r="E126" s="76" t="s">
        <v>122</v>
      </c>
      <c r="F126" s="66"/>
      <c r="G126" s="66"/>
      <c r="H126" s="66"/>
      <c r="I126" s="66"/>
      <c r="J126" s="66"/>
      <c r="K126" s="66" t="s">
        <v>191</v>
      </c>
      <c r="L126" s="66" t="s">
        <v>191</v>
      </c>
      <c r="M126" s="66" t="s">
        <v>191</v>
      </c>
      <c r="N126" s="66" t="s">
        <v>191</v>
      </c>
      <c r="O126" s="66">
        <v>1</v>
      </c>
      <c r="P126" s="66"/>
      <c r="Q126" s="66"/>
      <c r="R126" s="132">
        <f>IF(F126=1,ROUND(_xlfn.XLOOKUP($E126,$A$2:$A$11,$C$2:$C$11,0,0)*F126*$D126,2),0)</f>
        <v>0</v>
      </c>
      <c r="S126" s="121">
        <f>IF(G126=1,ROUND(_xlfn.XLOOKUP($E126,$A$2:$A$11,$C$2:$C$11,0,0)*G126*$D126,2),0)</f>
        <v>0</v>
      </c>
      <c r="T126" s="121">
        <f>IF(H126=1,ROUND(_xlfn.XLOOKUP($E126,$A$2:$A$11,$C$2:$C$11,0,0)*H126*$D126,2),0)</f>
        <v>0</v>
      </c>
      <c r="U126" s="121">
        <f>IF(I126=1,ROUND(_xlfn.XLOOKUP($E126,$A$2:$A$11,$C$2:$C$11,0,0)*I126*$D126,2),0)</f>
        <v>0</v>
      </c>
      <c r="V126" s="121">
        <f>IF(J126=1,ROUND(_xlfn.XLOOKUP($E126,$A$2:$A$11,$C$2:$C$11,0,0)*J126*$D126,2),0)</f>
        <v>0</v>
      </c>
      <c r="W126" s="121">
        <f>IF(K126=1,ROUND(_xlfn.XLOOKUP($E126,$A$2:$A$11,$C$2:$C$11,0,0)*K126*$D126,2),0)</f>
        <v>0</v>
      </c>
      <c r="X126" s="121">
        <f>IF(L126=1,ROUND(_xlfn.XLOOKUP($E126,$A$2:$A$11,$C$2:$C$11,0,0)*L126*$D126,2),0)</f>
        <v>0</v>
      </c>
      <c r="Y126" s="121">
        <f>IF(M126=1,ROUND(_xlfn.XLOOKUP($E126,$A$2:$A$11,$C$2:$C$11,0,0)*M126*$D126,2),0)</f>
        <v>0</v>
      </c>
      <c r="Z126" s="121">
        <f>IF(N126=1,ROUND(_xlfn.XLOOKUP($E126,$A$2:$A$11,$C$2:$C$11,0,0)*N126*$D126,2),0)</f>
        <v>0</v>
      </c>
      <c r="AA126" s="121">
        <f>IF(O126=1,ROUND(_xlfn.XLOOKUP($E126,$A$2:$A$11,$C$2:$C$11,0,0)*O126*$D126,2),0)</f>
        <v>0.25</v>
      </c>
      <c r="AB126" s="121">
        <f>IF(P126=1,ROUND(_xlfn.XLOOKUP($E126,$A$2:$A$11,$C$2:$C$11,0,0)*P126*$D126,2),0)</f>
        <v>0</v>
      </c>
      <c r="AC126" s="121">
        <f>IF(Q126=1,ROUND(_xlfn.XLOOKUP($E126,$A$2:$A$11,$C$2:$C$11,0,0)*Q126*$D126,2),0)</f>
        <v>0</v>
      </c>
      <c r="AD126" s="120">
        <f>IF(OR(AND($E126=$A$6,$D$9=AD$15),AND($E126=$A$10,$D$11=AD$15),AND($E126=$A$3,$D$5=AD$15)),$D126-SUM($R126:AC126),IF($E126=$A$10,ROUND(_xlfn.XLOOKUP(AD$15,$D$10:$D$11,$C$10:$C$11,0,0)*$D126,2),IF($E126=$A$3,ROUND(_xlfn.XLOOKUP(AD$15,$D$3:$D$5,$C$3:$C$5,0,0)*$D126,2),IF($E126=$A$6,ROUND(_xlfn.XLOOKUP(AD$15,$D$6:$D$9,$C$6:$C$9,0,0)*$D126,2),""))))</f>
        <v>0</v>
      </c>
      <c r="AE126" s="121">
        <f>IF(OR(AND($E126=$A$6,$D$9=AE$15),AND($E126=$A$10,$D$11=AE$15),AND($E126=$A$3,$D$5=AE$15)),$D126-SUM($R126:AD126),IF($E126=$A$10,ROUND(_xlfn.XLOOKUP(AE$15,$D$10:$D$11,$C$10:$C$11,0,0)*$D126,2),IF($E126=$A$3,ROUND(_xlfn.XLOOKUP(AE$15,$D$3:$D$5,$C$3:$C$5,0,0)*$D126,2),IF($E126=$A$6,ROUND(_xlfn.XLOOKUP(AE$15,$D$6:$D$9,$C$6:$C$9,0,0)*$D126,2),""))))</f>
        <v>0</v>
      </c>
      <c r="AF126" s="122">
        <f>IF(OR(AND($E126=$A$6,$D$9=AF$15),AND($E126=$A$10,$D$11=AF$15),AND($E126=$A$3,$D$5=AF$15)),$D126-SUM($R126:AE126),IF($E126=$A$10,ROUND(_xlfn.XLOOKUP(AF$15,$D$10:$D$11,$C$10:$C$11,0,0)*$D126,2),IF($E126=$A$3,ROUND(_xlfn.XLOOKUP(AF$15,$D$3:$D$5,$C$3:$C$5,0,0)*$D126,2),IF($E126=$A$6,ROUND(_xlfn.XLOOKUP(AF$15,$D$6:$D$9,$C$6:$C$9,0,0)*$D126,2),""))))</f>
        <v>0.25</v>
      </c>
      <c r="AG126" s="91"/>
      <c r="AH126" s="92"/>
      <c r="AI126" s="92"/>
      <c r="AJ126" s="92"/>
      <c r="AK126" s="93"/>
      <c r="AL126" s="120">
        <f>IF(OR(AND($E126=$A$6,$D$9=AL$15),AND($E126=$A$10,$D$11=AL$15),AND($E126=$A$3,$D$5=AL$15)),$D126-SUM($R126:AK126),IF($E126=$A$10,ROUND(_xlfn.XLOOKUP(AL$15,$D$10:$D$11,$C$10:$C$11,0,0)*$D126,2),IF($E126=$A$3,ROUND(_xlfn.XLOOKUP(AL$15,$D$3:$D$5,$C$3:$C$5,0,0)*$D126,2),IF($E126=$A$6,ROUND(_xlfn.XLOOKUP(AL$15,$D$6:$D$9,$C$6:$C$9,0,0)*$D126,2),""))))</f>
        <v>0</v>
      </c>
      <c r="AM126" s="121">
        <f>IF(OR(AND($E126=$A$6,$D$9=AM$15),AND($E126=$A$10,$D$11=AM$15),AND($E126=$A$3,$D$5=AM$15)),$D126-SUM($R126:AL126),IF($E126=$A$10,ROUND(_xlfn.XLOOKUP(AM$15,$D$10:$D$11,$C$10:$C$11,0,0)*$D126,2),IF($E126=$A$3,ROUND(_xlfn.XLOOKUP(AM$15,$D$3:$D$5,$C$3:$C$5,0,0)*$D126,2),IF($E126=$A$6,ROUND(_xlfn.XLOOKUP(AM$15,$D$6:$D$9,$C$6:$C$9,0,0)*$D126,2),""))))</f>
        <v>0</v>
      </c>
      <c r="AN126" s="122">
        <f>IF(OR(AND($E126=$A$6,$D$9=AN$15),AND($E126=$A$10,$D$11=AN$15),AND($E126=$A$3,$D$5=AN$15)),$D126-SUM($R126:AM126),IF($E126=$A$10,ROUND(_xlfn.XLOOKUP(AN$15,$D$10:$D$11,$C$10:$C$11,0,0)*$D126,2),IF($E126=$A$3,ROUND(_xlfn.XLOOKUP(AN$15,$D$3:$D$5,$C$3:$C$5,0,0)*$D126,2),IF($E126=$A$6,ROUND(_xlfn.XLOOKUP(AN$15,$D$6:$D$9,$C$6:$C$9,0,0)*$D126,2),""))))</f>
        <v>0.25</v>
      </c>
      <c r="AO126" s="91"/>
      <c r="AP126" s="92"/>
      <c r="AQ126" s="93"/>
      <c r="AR126" s="92"/>
      <c r="AS126" s="91"/>
      <c r="AT126" s="93"/>
      <c r="AU126" s="130">
        <f>IF(OR(AND($E126=$A$6,$D$9=AU$15),AND($E126=$A$10,$D$11=AU$15),AND($E126=$A$3,$D$5=AU$15)),$D126-SUM($R126:AT126),IF($E126=$A$10,ROUND(_xlfn.XLOOKUP(AU$15,$D$10:$D$11,$C$10:$C$11,0,0)*$D126,2),IF($E126=$A$3,ROUND(_xlfn.XLOOKUP(AU$15,$D$3:$D$5,$C$3:$C$5,0,0)*$D126,2),IF($E126=$A$6,ROUND(_xlfn.XLOOKUP(AU$15,$D$6:$D$9,$C$6:$C$9,0,0)*$D126,2),""))))</f>
        <v>0.25</v>
      </c>
      <c r="AV126" s="3" t="str">
        <f>IF(SUM(R126:AU126)=D126,"","CORRIGIR")</f>
        <v/>
      </c>
    </row>
    <row r="127" spans="1:48" ht="14.4" outlineLevel="1" x14ac:dyDescent="0.3">
      <c r="A127" s="62" t="s">
        <v>264</v>
      </c>
      <c r="B127" s="63" t="s">
        <v>110</v>
      </c>
      <c r="C127" s="68">
        <f t="shared" si="6"/>
        <v>9.5238095238095247E-3</v>
      </c>
      <c r="D127" s="112">
        <v>1</v>
      </c>
      <c r="E127" s="76" t="s">
        <v>122</v>
      </c>
      <c r="F127" s="66"/>
      <c r="G127" s="66"/>
      <c r="H127" s="66"/>
      <c r="I127" s="66"/>
      <c r="J127" s="66"/>
      <c r="K127" s="66" t="s">
        <v>191</v>
      </c>
      <c r="L127" s="66" t="s">
        <v>191</v>
      </c>
      <c r="M127" s="66" t="s">
        <v>191</v>
      </c>
      <c r="N127" s="66" t="s">
        <v>191</v>
      </c>
      <c r="O127" s="66">
        <v>1</v>
      </c>
      <c r="P127" s="66"/>
      <c r="Q127" s="66"/>
      <c r="R127" s="132">
        <f>IF(F127=1,ROUND(_xlfn.XLOOKUP($E127,$A$2:$A$11,$C$2:$C$11,0,0)*F127*$D127,2),0)</f>
        <v>0</v>
      </c>
      <c r="S127" s="121">
        <f>IF(G127=1,ROUND(_xlfn.XLOOKUP($E127,$A$2:$A$11,$C$2:$C$11,0,0)*G127*$D127,2),0)</f>
        <v>0</v>
      </c>
      <c r="T127" s="121">
        <f>IF(H127=1,ROUND(_xlfn.XLOOKUP($E127,$A$2:$A$11,$C$2:$C$11,0,0)*H127*$D127,2),0)</f>
        <v>0</v>
      </c>
      <c r="U127" s="121">
        <f>IF(I127=1,ROUND(_xlfn.XLOOKUP($E127,$A$2:$A$11,$C$2:$C$11,0,0)*I127*$D127,2),0)</f>
        <v>0</v>
      </c>
      <c r="V127" s="121">
        <f>IF(J127=1,ROUND(_xlfn.XLOOKUP($E127,$A$2:$A$11,$C$2:$C$11,0,0)*J127*$D127,2),0)</f>
        <v>0</v>
      </c>
      <c r="W127" s="121">
        <f>IF(K127=1,ROUND(_xlfn.XLOOKUP($E127,$A$2:$A$11,$C$2:$C$11,0,0)*K127*$D127,2),0)</f>
        <v>0</v>
      </c>
      <c r="X127" s="121">
        <f>IF(L127=1,ROUND(_xlfn.XLOOKUP($E127,$A$2:$A$11,$C$2:$C$11,0,0)*L127*$D127,2),0)</f>
        <v>0</v>
      </c>
      <c r="Y127" s="121">
        <f>IF(M127=1,ROUND(_xlfn.XLOOKUP($E127,$A$2:$A$11,$C$2:$C$11,0,0)*M127*$D127,2),0)</f>
        <v>0</v>
      </c>
      <c r="Z127" s="121">
        <f>IF(N127=1,ROUND(_xlfn.XLOOKUP($E127,$A$2:$A$11,$C$2:$C$11,0,0)*N127*$D127,2),0)</f>
        <v>0</v>
      </c>
      <c r="AA127" s="121">
        <f>IF(O127=1,ROUND(_xlfn.XLOOKUP($E127,$A$2:$A$11,$C$2:$C$11,0,0)*O127*$D127,2),0)</f>
        <v>0.25</v>
      </c>
      <c r="AB127" s="121">
        <f>IF(P127=1,ROUND(_xlfn.XLOOKUP($E127,$A$2:$A$11,$C$2:$C$11,0,0)*P127*$D127,2),0)</f>
        <v>0</v>
      </c>
      <c r="AC127" s="121">
        <f>IF(Q127=1,ROUND(_xlfn.XLOOKUP($E127,$A$2:$A$11,$C$2:$C$11,0,0)*Q127*$D127,2),0)</f>
        <v>0</v>
      </c>
      <c r="AD127" s="120">
        <f>IF(OR(AND($E127=$A$6,$D$9=AD$15),AND($E127=$A$10,$D$11=AD$15),AND($E127=$A$3,$D$5=AD$15)),$D127-SUM($R127:AC127),IF($E127=$A$10,ROUND(_xlfn.XLOOKUP(AD$15,$D$10:$D$11,$C$10:$C$11,0,0)*$D127,2),IF($E127=$A$3,ROUND(_xlfn.XLOOKUP(AD$15,$D$3:$D$5,$C$3:$C$5,0,0)*$D127,2),IF($E127=$A$6,ROUND(_xlfn.XLOOKUP(AD$15,$D$6:$D$9,$C$6:$C$9,0,0)*$D127,2),""))))</f>
        <v>0</v>
      </c>
      <c r="AE127" s="121">
        <f>IF(OR(AND($E127=$A$6,$D$9=AE$15),AND($E127=$A$10,$D$11=AE$15),AND($E127=$A$3,$D$5=AE$15)),$D127-SUM($R127:AD127),IF($E127=$A$10,ROUND(_xlfn.XLOOKUP(AE$15,$D$10:$D$11,$C$10:$C$11,0,0)*$D127,2),IF($E127=$A$3,ROUND(_xlfn.XLOOKUP(AE$15,$D$3:$D$5,$C$3:$C$5,0,0)*$D127,2),IF($E127=$A$6,ROUND(_xlfn.XLOOKUP(AE$15,$D$6:$D$9,$C$6:$C$9,0,0)*$D127,2),""))))</f>
        <v>0</v>
      </c>
      <c r="AF127" s="122">
        <f>IF(OR(AND($E127=$A$6,$D$9=AF$15),AND($E127=$A$10,$D$11=AF$15),AND($E127=$A$3,$D$5=AF$15)),$D127-SUM($R127:AE127),IF($E127=$A$10,ROUND(_xlfn.XLOOKUP(AF$15,$D$10:$D$11,$C$10:$C$11,0,0)*$D127,2),IF($E127=$A$3,ROUND(_xlfn.XLOOKUP(AF$15,$D$3:$D$5,$C$3:$C$5,0,0)*$D127,2),IF($E127=$A$6,ROUND(_xlfn.XLOOKUP(AF$15,$D$6:$D$9,$C$6:$C$9,0,0)*$D127,2),""))))</f>
        <v>0.25</v>
      </c>
      <c r="AG127" s="91"/>
      <c r="AH127" s="92"/>
      <c r="AI127" s="92"/>
      <c r="AJ127" s="92"/>
      <c r="AK127" s="93"/>
      <c r="AL127" s="120">
        <f>IF(OR(AND($E127=$A$6,$D$9=AL$15),AND($E127=$A$10,$D$11=AL$15),AND($E127=$A$3,$D$5=AL$15)),$D127-SUM($R127:AK127),IF($E127=$A$10,ROUND(_xlfn.XLOOKUP(AL$15,$D$10:$D$11,$C$10:$C$11,0,0)*$D127,2),IF($E127=$A$3,ROUND(_xlfn.XLOOKUP(AL$15,$D$3:$D$5,$C$3:$C$5,0,0)*$D127,2),IF($E127=$A$6,ROUND(_xlfn.XLOOKUP(AL$15,$D$6:$D$9,$C$6:$C$9,0,0)*$D127,2),""))))</f>
        <v>0</v>
      </c>
      <c r="AM127" s="121">
        <f>IF(OR(AND($E127=$A$6,$D$9=AM$15),AND($E127=$A$10,$D$11=AM$15),AND($E127=$A$3,$D$5=AM$15)),$D127-SUM($R127:AL127),IF($E127=$A$10,ROUND(_xlfn.XLOOKUP(AM$15,$D$10:$D$11,$C$10:$C$11,0,0)*$D127,2),IF($E127=$A$3,ROUND(_xlfn.XLOOKUP(AM$15,$D$3:$D$5,$C$3:$C$5,0,0)*$D127,2),IF($E127=$A$6,ROUND(_xlfn.XLOOKUP(AM$15,$D$6:$D$9,$C$6:$C$9,0,0)*$D127,2),""))))</f>
        <v>0</v>
      </c>
      <c r="AN127" s="122">
        <f>IF(OR(AND($E127=$A$6,$D$9=AN$15),AND($E127=$A$10,$D$11=AN$15),AND($E127=$A$3,$D$5=AN$15)),$D127-SUM($R127:AM127),IF($E127=$A$10,ROUND(_xlfn.XLOOKUP(AN$15,$D$10:$D$11,$C$10:$C$11,0,0)*$D127,2),IF($E127=$A$3,ROUND(_xlfn.XLOOKUP(AN$15,$D$3:$D$5,$C$3:$C$5,0,0)*$D127,2),IF($E127=$A$6,ROUND(_xlfn.XLOOKUP(AN$15,$D$6:$D$9,$C$6:$C$9,0,0)*$D127,2),""))))</f>
        <v>0.25</v>
      </c>
      <c r="AO127" s="91"/>
      <c r="AP127" s="92"/>
      <c r="AQ127" s="93"/>
      <c r="AR127" s="92"/>
      <c r="AS127" s="91"/>
      <c r="AT127" s="93"/>
      <c r="AU127" s="130">
        <f>IF(OR(AND($E127=$A$6,$D$9=AU$15),AND($E127=$A$10,$D$11=AU$15),AND($E127=$A$3,$D$5=AU$15)),$D127-SUM($R127:AT127),IF($E127=$A$10,ROUND(_xlfn.XLOOKUP(AU$15,$D$10:$D$11,$C$10:$C$11,0,0)*$D127,2),IF($E127=$A$3,ROUND(_xlfn.XLOOKUP(AU$15,$D$3:$D$5,$C$3:$C$5,0,0)*$D127,2),IF($E127=$A$6,ROUND(_xlfn.XLOOKUP(AU$15,$D$6:$D$9,$C$6:$C$9,0,0)*$D127,2),""))))</f>
        <v>0.25</v>
      </c>
      <c r="AV127" s="3" t="str">
        <f>IF(SUM(R127:AU127)=D127,"","CORRIGIR")</f>
        <v/>
      </c>
    </row>
    <row r="128" spans="1:48" ht="14.4" outlineLevel="1" x14ac:dyDescent="0.3">
      <c r="A128" s="62" t="s">
        <v>265</v>
      </c>
      <c r="B128" s="63" t="s">
        <v>111</v>
      </c>
      <c r="C128" s="68">
        <f t="shared" si="6"/>
        <v>9.5238095238095247E-3</v>
      </c>
      <c r="D128" s="112">
        <v>1</v>
      </c>
      <c r="E128" s="76" t="s">
        <v>122</v>
      </c>
      <c r="F128" s="66"/>
      <c r="G128" s="66"/>
      <c r="H128" s="66"/>
      <c r="I128" s="66"/>
      <c r="J128" s="66"/>
      <c r="K128" s="66" t="s">
        <v>191</v>
      </c>
      <c r="L128" s="66" t="s">
        <v>191</v>
      </c>
      <c r="M128" s="66" t="s">
        <v>191</v>
      </c>
      <c r="N128" s="66" t="s">
        <v>191</v>
      </c>
      <c r="O128" s="66">
        <v>1</v>
      </c>
      <c r="P128" s="66"/>
      <c r="Q128" s="66"/>
      <c r="R128" s="132">
        <f>IF(F128=1,ROUND(_xlfn.XLOOKUP($E128,$A$2:$A$11,$C$2:$C$11,0,0)*F128*$D128,2),0)</f>
        <v>0</v>
      </c>
      <c r="S128" s="121">
        <f>IF(G128=1,ROUND(_xlfn.XLOOKUP($E128,$A$2:$A$11,$C$2:$C$11,0,0)*G128*$D128,2),0)</f>
        <v>0</v>
      </c>
      <c r="T128" s="121">
        <f>IF(H128=1,ROUND(_xlfn.XLOOKUP($E128,$A$2:$A$11,$C$2:$C$11,0,0)*H128*$D128,2),0)</f>
        <v>0</v>
      </c>
      <c r="U128" s="121">
        <f>IF(I128=1,ROUND(_xlfn.XLOOKUP($E128,$A$2:$A$11,$C$2:$C$11,0,0)*I128*$D128,2),0)</f>
        <v>0</v>
      </c>
      <c r="V128" s="121">
        <f>IF(J128=1,ROUND(_xlfn.XLOOKUP($E128,$A$2:$A$11,$C$2:$C$11,0,0)*J128*$D128,2),0)</f>
        <v>0</v>
      </c>
      <c r="W128" s="121">
        <f>IF(K128=1,ROUND(_xlfn.XLOOKUP($E128,$A$2:$A$11,$C$2:$C$11,0,0)*K128*$D128,2),0)</f>
        <v>0</v>
      </c>
      <c r="X128" s="121">
        <f>IF(L128=1,ROUND(_xlfn.XLOOKUP($E128,$A$2:$A$11,$C$2:$C$11,0,0)*L128*$D128,2),0)</f>
        <v>0</v>
      </c>
      <c r="Y128" s="121">
        <f>IF(M128=1,ROUND(_xlfn.XLOOKUP($E128,$A$2:$A$11,$C$2:$C$11,0,0)*M128*$D128,2),0)</f>
        <v>0</v>
      </c>
      <c r="Z128" s="121">
        <f>IF(N128=1,ROUND(_xlfn.XLOOKUP($E128,$A$2:$A$11,$C$2:$C$11,0,0)*N128*$D128,2),0)</f>
        <v>0</v>
      </c>
      <c r="AA128" s="121">
        <f>IF(O128=1,ROUND(_xlfn.XLOOKUP($E128,$A$2:$A$11,$C$2:$C$11,0,0)*O128*$D128,2),0)</f>
        <v>0.25</v>
      </c>
      <c r="AB128" s="121">
        <f>IF(P128=1,ROUND(_xlfn.XLOOKUP($E128,$A$2:$A$11,$C$2:$C$11,0,0)*P128*$D128,2),0)</f>
        <v>0</v>
      </c>
      <c r="AC128" s="121">
        <f>IF(Q128=1,ROUND(_xlfn.XLOOKUP($E128,$A$2:$A$11,$C$2:$C$11,0,0)*Q128*$D128,2),0)</f>
        <v>0</v>
      </c>
      <c r="AD128" s="120">
        <f>IF(OR(AND($E128=$A$6,$D$9=AD$15),AND($E128=$A$10,$D$11=AD$15),AND($E128=$A$3,$D$5=AD$15)),$D128-SUM($R128:AC128),IF($E128=$A$10,ROUND(_xlfn.XLOOKUP(AD$15,$D$10:$D$11,$C$10:$C$11,0,0)*$D128,2),IF($E128=$A$3,ROUND(_xlfn.XLOOKUP(AD$15,$D$3:$D$5,$C$3:$C$5,0,0)*$D128,2),IF($E128=$A$6,ROUND(_xlfn.XLOOKUP(AD$15,$D$6:$D$9,$C$6:$C$9,0,0)*$D128,2),""))))</f>
        <v>0</v>
      </c>
      <c r="AE128" s="121">
        <f>IF(OR(AND($E128=$A$6,$D$9=AE$15),AND($E128=$A$10,$D$11=AE$15),AND($E128=$A$3,$D$5=AE$15)),$D128-SUM($R128:AD128),IF($E128=$A$10,ROUND(_xlfn.XLOOKUP(AE$15,$D$10:$D$11,$C$10:$C$11,0,0)*$D128,2),IF($E128=$A$3,ROUND(_xlfn.XLOOKUP(AE$15,$D$3:$D$5,$C$3:$C$5,0,0)*$D128,2),IF($E128=$A$6,ROUND(_xlfn.XLOOKUP(AE$15,$D$6:$D$9,$C$6:$C$9,0,0)*$D128,2),""))))</f>
        <v>0</v>
      </c>
      <c r="AF128" s="122">
        <f>IF(OR(AND($E128=$A$6,$D$9=AF$15),AND($E128=$A$10,$D$11=AF$15),AND($E128=$A$3,$D$5=AF$15)),$D128-SUM($R128:AE128),IF($E128=$A$10,ROUND(_xlfn.XLOOKUP(AF$15,$D$10:$D$11,$C$10:$C$11,0,0)*$D128,2),IF($E128=$A$3,ROUND(_xlfn.XLOOKUP(AF$15,$D$3:$D$5,$C$3:$C$5,0,0)*$D128,2),IF($E128=$A$6,ROUND(_xlfn.XLOOKUP(AF$15,$D$6:$D$9,$C$6:$C$9,0,0)*$D128,2),""))))</f>
        <v>0.25</v>
      </c>
      <c r="AG128" s="91"/>
      <c r="AH128" s="92"/>
      <c r="AI128" s="92"/>
      <c r="AJ128" s="92"/>
      <c r="AK128" s="93"/>
      <c r="AL128" s="120">
        <f>IF(OR(AND($E128=$A$6,$D$9=AL$15),AND($E128=$A$10,$D$11=AL$15),AND($E128=$A$3,$D$5=AL$15)),$D128-SUM($R128:AK128),IF($E128=$A$10,ROUND(_xlfn.XLOOKUP(AL$15,$D$10:$D$11,$C$10:$C$11,0,0)*$D128,2),IF($E128=$A$3,ROUND(_xlfn.XLOOKUP(AL$15,$D$3:$D$5,$C$3:$C$5,0,0)*$D128,2),IF($E128=$A$6,ROUND(_xlfn.XLOOKUP(AL$15,$D$6:$D$9,$C$6:$C$9,0,0)*$D128,2),""))))</f>
        <v>0</v>
      </c>
      <c r="AM128" s="121">
        <f>IF(OR(AND($E128=$A$6,$D$9=AM$15),AND($E128=$A$10,$D$11=AM$15),AND($E128=$A$3,$D$5=AM$15)),$D128-SUM($R128:AL128),IF($E128=$A$10,ROUND(_xlfn.XLOOKUP(AM$15,$D$10:$D$11,$C$10:$C$11,0,0)*$D128,2),IF($E128=$A$3,ROUND(_xlfn.XLOOKUP(AM$15,$D$3:$D$5,$C$3:$C$5,0,0)*$D128,2),IF($E128=$A$6,ROUND(_xlfn.XLOOKUP(AM$15,$D$6:$D$9,$C$6:$C$9,0,0)*$D128,2),""))))</f>
        <v>0</v>
      </c>
      <c r="AN128" s="122">
        <f>IF(OR(AND($E128=$A$6,$D$9=AN$15),AND($E128=$A$10,$D$11=AN$15),AND($E128=$A$3,$D$5=AN$15)),$D128-SUM($R128:AM128),IF($E128=$A$10,ROUND(_xlfn.XLOOKUP(AN$15,$D$10:$D$11,$C$10:$C$11,0,0)*$D128,2),IF($E128=$A$3,ROUND(_xlfn.XLOOKUP(AN$15,$D$3:$D$5,$C$3:$C$5,0,0)*$D128,2),IF($E128=$A$6,ROUND(_xlfn.XLOOKUP(AN$15,$D$6:$D$9,$C$6:$C$9,0,0)*$D128,2),""))))</f>
        <v>0.25</v>
      </c>
      <c r="AO128" s="91"/>
      <c r="AP128" s="92"/>
      <c r="AQ128" s="93"/>
      <c r="AR128" s="92"/>
      <c r="AS128" s="91"/>
      <c r="AT128" s="93"/>
      <c r="AU128" s="130">
        <f>IF(OR(AND($E128=$A$6,$D$9=AU$15),AND($E128=$A$10,$D$11=AU$15),AND($E128=$A$3,$D$5=AU$15)),$D128-SUM($R128:AT128),IF($E128=$A$10,ROUND(_xlfn.XLOOKUP(AU$15,$D$10:$D$11,$C$10:$C$11,0,0)*$D128,2),IF($E128=$A$3,ROUND(_xlfn.XLOOKUP(AU$15,$D$3:$D$5,$C$3:$C$5,0,0)*$D128,2),IF($E128=$A$6,ROUND(_xlfn.XLOOKUP(AU$15,$D$6:$D$9,$C$6:$C$9,0,0)*$D128,2),""))))</f>
        <v>0.25</v>
      </c>
      <c r="AV128" s="3" t="str">
        <f>IF(SUM(R128:AU128)=D128,"","CORRIGIR")</f>
        <v/>
      </c>
    </row>
    <row r="129" spans="1:48" ht="14.4" x14ac:dyDescent="0.3">
      <c r="A129" s="52" t="s">
        <v>100</v>
      </c>
      <c r="B129" s="53" t="s">
        <v>21</v>
      </c>
      <c r="C129" s="79">
        <f t="shared" si="6"/>
        <v>2.8571428571428571E-2</v>
      </c>
      <c r="D129" s="115">
        <f>SUBTOTAL(9,D130:D132)</f>
        <v>3</v>
      </c>
      <c r="E129" s="55"/>
      <c r="F129" s="56"/>
      <c r="G129" s="57"/>
      <c r="H129" s="56"/>
      <c r="I129" s="57"/>
      <c r="J129" s="56"/>
      <c r="K129" s="57"/>
      <c r="L129" s="56"/>
      <c r="M129" s="57"/>
      <c r="N129" s="56"/>
      <c r="O129" s="57"/>
      <c r="P129" s="56"/>
      <c r="Q129" s="58"/>
      <c r="R129" s="100"/>
      <c r="S129" s="101"/>
      <c r="T129" s="100"/>
      <c r="U129" s="101"/>
      <c r="V129" s="100"/>
      <c r="W129" s="101"/>
      <c r="X129" s="100"/>
      <c r="Y129" s="101"/>
      <c r="Z129" s="100"/>
      <c r="AA129" s="101"/>
      <c r="AB129" s="100"/>
      <c r="AC129" s="101"/>
      <c r="AD129" s="100"/>
      <c r="AE129" s="101"/>
      <c r="AF129" s="100"/>
      <c r="AG129" s="101"/>
      <c r="AH129" s="100"/>
      <c r="AI129" s="101"/>
      <c r="AJ129" s="100"/>
      <c r="AK129" s="101"/>
      <c r="AL129" s="100"/>
      <c r="AM129" s="101"/>
      <c r="AN129" s="100"/>
      <c r="AO129" s="101"/>
      <c r="AP129" s="100"/>
      <c r="AQ129" s="101"/>
      <c r="AR129" s="100"/>
      <c r="AS129" s="101"/>
      <c r="AT129" s="100"/>
      <c r="AU129" s="102"/>
    </row>
    <row r="130" spans="1:48" ht="14.4" outlineLevel="1" x14ac:dyDescent="0.3">
      <c r="A130" s="62" t="s">
        <v>266</v>
      </c>
      <c r="B130" s="63" t="s">
        <v>22</v>
      </c>
      <c r="C130" s="68">
        <f t="shared" si="6"/>
        <v>9.5238095238095247E-3</v>
      </c>
      <c r="D130" s="112">
        <v>1</v>
      </c>
      <c r="E130" s="76" t="s">
        <v>122</v>
      </c>
      <c r="F130" s="66"/>
      <c r="G130" s="66"/>
      <c r="H130" s="66"/>
      <c r="I130" s="66"/>
      <c r="J130" s="66"/>
      <c r="K130" s="66" t="s">
        <v>191</v>
      </c>
      <c r="L130" s="66" t="s">
        <v>191</v>
      </c>
      <c r="M130" s="66" t="s">
        <v>191</v>
      </c>
      <c r="N130" s="66" t="s">
        <v>191</v>
      </c>
      <c r="O130" s="66">
        <v>1</v>
      </c>
      <c r="P130" s="66"/>
      <c r="Q130" s="66"/>
      <c r="R130" s="132">
        <f>IF(F130=1,ROUND(_xlfn.XLOOKUP($E130,$A$2:$A$11,$C$2:$C$11,0,0)*F130*$D130,2),0)</f>
        <v>0</v>
      </c>
      <c r="S130" s="121">
        <f>IF(G130=1,ROUND(_xlfn.XLOOKUP($E130,$A$2:$A$11,$C$2:$C$11,0,0)*G130*$D130,2),0)</f>
        <v>0</v>
      </c>
      <c r="T130" s="121">
        <f>IF(H130=1,ROUND(_xlfn.XLOOKUP($E130,$A$2:$A$11,$C$2:$C$11,0,0)*H130*$D130,2),0)</f>
        <v>0</v>
      </c>
      <c r="U130" s="121">
        <f>IF(I130=1,ROUND(_xlfn.XLOOKUP($E130,$A$2:$A$11,$C$2:$C$11,0,0)*I130*$D130,2),0)</f>
        <v>0</v>
      </c>
      <c r="V130" s="121">
        <f>IF(J130=1,ROUND(_xlfn.XLOOKUP($E130,$A$2:$A$11,$C$2:$C$11,0,0)*J130*$D130,2),0)</f>
        <v>0</v>
      </c>
      <c r="W130" s="121">
        <f>IF(K130=1,ROUND(_xlfn.XLOOKUP($E130,$A$2:$A$11,$C$2:$C$11,0,0)*K130*$D130,2),0)</f>
        <v>0</v>
      </c>
      <c r="X130" s="121">
        <f>IF(L130=1,ROUND(_xlfn.XLOOKUP($E130,$A$2:$A$11,$C$2:$C$11,0,0)*L130*$D130,2),0)</f>
        <v>0</v>
      </c>
      <c r="Y130" s="121">
        <f>IF(M130=1,ROUND(_xlfn.XLOOKUP($E130,$A$2:$A$11,$C$2:$C$11,0,0)*M130*$D130,2),0)</f>
        <v>0</v>
      </c>
      <c r="Z130" s="121">
        <f>IF(N130=1,ROUND(_xlfn.XLOOKUP($E130,$A$2:$A$11,$C$2:$C$11,0,0)*N130*$D130,2),0)</f>
        <v>0</v>
      </c>
      <c r="AA130" s="121">
        <f>IF(O130=1,ROUND(_xlfn.XLOOKUP($E130,$A$2:$A$11,$C$2:$C$11,0,0)*O130*$D130,2),0)</f>
        <v>0.25</v>
      </c>
      <c r="AB130" s="121">
        <f>IF(P130=1,ROUND(_xlfn.XLOOKUP($E130,$A$2:$A$11,$C$2:$C$11,0,0)*P130*$D130,2),0)</f>
        <v>0</v>
      </c>
      <c r="AC130" s="121">
        <f>IF(Q130=1,ROUND(_xlfn.XLOOKUP($E130,$A$2:$A$11,$C$2:$C$11,0,0)*Q130*$D130,2),0)</f>
        <v>0</v>
      </c>
      <c r="AD130" s="120">
        <f>IF(OR(AND($E130=$A$6,$D$9=AD$15),AND($E130=$A$10,$D$11=AD$15),AND($E130=$A$3,$D$5=AD$15)),$D130-SUM($R130:AC130),IF($E130=$A$10,ROUND(_xlfn.XLOOKUP(AD$15,$D$10:$D$11,$C$10:$C$11,0,0)*$D130,2),IF($E130=$A$3,ROUND(_xlfn.XLOOKUP(AD$15,$D$3:$D$5,$C$3:$C$5,0,0)*$D130,2),IF($E130=$A$6,ROUND(_xlfn.XLOOKUP(AD$15,$D$6:$D$9,$C$6:$C$9,0,0)*$D130,2),""))))</f>
        <v>0</v>
      </c>
      <c r="AE130" s="121">
        <f>IF(OR(AND($E130=$A$6,$D$9=AE$15),AND($E130=$A$10,$D$11=AE$15),AND($E130=$A$3,$D$5=AE$15)),$D130-SUM($R130:AD130),IF($E130=$A$10,ROUND(_xlfn.XLOOKUP(AE$15,$D$10:$D$11,$C$10:$C$11,0,0)*$D130,2),IF($E130=$A$3,ROUND(_xlfn.XLOOKUP(AE$15,$D$3:$D$5,$C$3:$C$5,0,0)*$D130,2),IF($E130=$A$6,ROUND(_xlfn.XLOOKUP(AE$15,$D$6:$D$9,$C$6:$C$9,0,0)*$D130,2),""))))</f>
        <v>0</v>
      </c>
      <c r="AF130" s="122">
        <f>IF(OR(AND($E130=$A$6,$D$9=AF$15),AND($E130=$A$10,$D$11=AF$15),AND($E130=$A$3,$D$5=AF$15)),$D130-SUM($R130:AE130),IF($E130=$A$10,ROUND(_xlfn.XLOOKUP(AF$15,$D$10:$D$11,$C$10:$C$11,0,0)*$D130,2),IF($E130=$A$3,ROUND(_xlfn.XLOOKUP(AF$15,$D$3:$D$5,$C$3:$C$5,0,0)*$D130,2),IF($E130=$A$6,ROUND(_xlfn.XLOOKUP(AF$15,$D$6:$D$9,$C$6:$C$9,0,0)*$D130,2),""))))</f>
        <v>0.25</v>
      </c>
      <c r="AG130" s="91"/>
      <c r="AH130" s="92"/>
      <c r="AI130" s="92"/>
      <c r="AJ130" s="92"/>
      <c r="AK130" s="93"/>
      <c r="AL130" s="120">
        <f>IF(OR(AND($E130=$A$6,$D$9=AL$15),AND($E130=$A$10,$D$11=AL$15),AND($E130=$A$3,$D$5=AL$15)),$D130-SUM($R130:AK130),IF($E130=$A$10,ROUND(_xlfn.XLOOKUP(AL$15,$D$10:$D$11,$C$10:$C$11,0,0)*$D130,2),IF($E130=$A$3,ROUND(_xlfn.XLOOKUP(AL$15,$D$3:$D$5,$C$3:$C$5,0,0)*$D130,2),IF($E130=$A$6,ROUND(_xlfn.XLOOKUP(AL$15,$D$6:$D$9,$C$6:$C$9,0,0)*$D130,2),""))))</f>
        <v>0</v>
      </c>
      <c r="AM130" s="121">
        <f>IF(OR(AND($E130=$A$6,$D$9=AM$15),AND($E130=$A$10,$D$11=AM$15),AND($E130=$A$3,$D$5=AM$15)),$D130-SUM($R130:AL130),IF($E130=$A$10,ROUND(_xlfn.XLOOKUP(AM$15,$D$10:$D$11,$C$10:$C$11,0,0)*$D130,2),IF($E130=$A$3,ROUND(_xlfn.XLOOKUP(AM$15,$D$3:$D$5,$C$3:$C$5,0,0)*$D130,2),IF($E130=$A$6,ROUND(_xlfn.XLOOKUP(AM$15,$D$6:$D$9,$C$6:$C$9,0,0)*$D130,2),""))))</f>
        <v>0</v>
      </c>
      <c r="AN130" s="122">
        <f>IF(OR(AND($E130=$A$6,$D$9=AN$15),AND($E130=$A$10,$D$11=AN$15),AND($E130=$A$3,$D$5=AN$15)),$D130-SUM($R130:AM130),IF($E130=$A$10,ROUND(_xlfn.XLOOKUP(AN$15,$D$10:$D$11,$C$10:$C$11,0,0)*$D130,2),IF($E130=$A$3,ROUND(_xlfn.XLOOKUP(AN$15,$D$3:$D$5,$C$3:$C$5,0,0)*$D130,2),IF($E130=$A$6,ROUND(_xlfn.XLOOKUP(AN$15,$D$6:$D$9,$C$6:$C$9,0,0)*$D130,2),""))))</f>
        <v>0.25</v>
      </c>
      <c r="AO130" s="91"/>
      <c r="AP130" s="92"/>
      <c r="AQ130" s="93"/>
      <c r="AR130" s="92"/>
      <c r="AS130" s="91"/>
      <c r="AT130" s="93"/>
      <c r="AU130" s="130">
        <f>IF(OR(AND($E130=$A$6,$D$9=AU$15),AND($E130=$A$10,$D$11=AU$15),AND($E130=$A$3,$D$5=AU$15)),$D130-SUM($R130:AT130),IF($E130=$A$10,ROUND(_xlfn.XLOOKUP(AU$15,$D$10:$D$11,$C$10:$C$11,0,0)*$D130,2),IF($E130=$A$3,ROUND(_xlfn.XLOOKUP(AU$15,$D$3:$D$5,$C$3:$C$5,0,0)*$D130,2),IF($E130=$A$6,ROUND(_xlfn.XLOOKUP(AU$15,$D$6:$D$9,$C$6:$C$9,0,0)*$D130,2),""))))</f>
        <v>0.25</v>
      </c>
      <c r="AV130" s="3" t="str">
        <f>IF(SUM(R130:AU130)=D130,"","CORRIGIR")</f>
        <v/>
      </c>
    </row>
    <row r="131" spans="1:48" ht="28.8" outlineLevel="1" x14ac:dyDescent="0.3">
      <c r="A131" s="62" t="s">
        <v>268</v>
      </c>
      <c r="B131" s="63" t="s">
        <v>20</v>
      </c>
      <c r="C131" s="68">
        <f t="shared" si="6"/>
        <v>9.5238095238095247E-3</v>
      </c>
      <c r="D131" s="112">
        <v>1</v>
      </c>
      <c r="E131" s="76" t="s">
        <v>122</v>
      </c>
      <c r="F131" s="66"/>
      <c r="G131" s="66"/>
      <c r="H131" s="66"/>
      <c r="I131" s="66"/>
      <c r="J131" s="66"/>
      <c r="K131" s="66" t="s">
        <v>191</v>
      </c>
      <c r="L131" s="66" t="s">
        <v>191</v>
      </c>
      <c r="M131" s="66" t="s">
        <v>191</v>
      </c>
      <c r="N131" s="66" t="s">
        <v>191</v>
      </c>
      <c r="O131" s="66">
        <v>1</v>
      </c>
      <c r="P131" s="66"/>
      <c r="Q131" s="66"/>
      <c r="R131" s="132">
        <f>IF(F131=1,ROUND(_xlfn.XLOOKUP($E131,$A$2:$A$11,$C$2:$C$11,0,0)*F131*$D131,2),0)</f>
        <v>0</v>
      </c>
      <c r="S131" s="121">
        <f>IF(G131=1,ROUND(_xlfn.XLOOKUP($E131,$A$2:$A$11,$C$2:$C$11,0,0)*G131*$D131,2),0)</f>
        <v>0</v>
      </c>
      <c r="T131" s="121">
        <f>IF(H131=1,ROUND(_xlfn.XLOOKUP($E131,$A$2:$A$11,$C$2:$C$11,0,0)*H131*$D131,2),0)</f>
        <v>0</v>
      </c>
      <c r="U131" s="121">
        <f>IF(I131=1,ROUND(_xlfn.XLOOKUP($E131,$A$2:$A$11,$C$2:$C$11,0,0)*I131*$D131,2),0)</f>
        <v>0</v>
      </c>
      <c r="V131" s="121">
        <f>IF(J131=1,ROUND(_xlfn.XLOOKUP($E131,$A$2:$A$11,$C$2:$C$11,0,0)*J131*$D131,2),0)</f>
        <v>0</v>
      </c>
      <c r="W131" s="121">
        <f>IF(K131=1,ROUND(_xlfn.XLOOKUP($E131,$A$2:$A$11,$C$2:$C$11,0,0)*K131*$D131,2),0)</f>
        <v>0</v>
      </c>
      <c r="X131" s="121">
        <f>IF(L131=1,ROUND(_xlfn.XLOOKUP($E131,$A$2:$A$11,$C$2:$C$11,0,0)*L131*$D131,2),0)</f>
        <v>0</v>
      </c>
      <c r="Y131" s="121">
        <f>IF(M131=1,ROUND(_xlfn.XLOOKUP($E131,$A$2:$A$11,$C$2:$C$11,0,0)*M131*$D131,2),0)</f>
        <v>0</v>
      </c>
      <c r="Z131" s="121">
        <f>IF(N131=1,ROUND(_xlfn.XLOOKUP($E131,$A$2:$A$11,$C$2:$C$11,0,0)*N131*$D131,2),0)</f>
        <v>0</v>
      </c>
      <c r="AA131" s="121">
        <f>IF(O131=1,ROUND(_xlfn.XLOOKUP($E131,$A$2:$A$11,$C$2:$C$11,0,0)*O131*$D131,2),0)</f>
        <v>0.25</v>
      </c>
      <c r="AB131" s="121">
        <f>IF(P131=1,ROUND(_xlfn.XLOOKUP($E131,$A$2:$A$11,$C$2:$C$11,0,0)*P131*$D131,2),0)</f>
        <v>0</v>
      </c>
      <c r="AC131" s="121">
        <f>IF(Q131=1,ROUND(_xlfn.XLOOKUP($E131,$A$2:$A$11,$C$2:$C$11,0,0)*Q131*$D131,2),0)</f>
        <v>0</v>
      </c>
      <c r="AD131" s="120">
        <f>IF(OR(AND($E131=$A$6,$D$9=AD$15),AND($E131=$A$10,$D$11=AD$15),AND($E131=$A$3,$D$5=AD$15)),$D131-SUM($R131:AC131),IF($E131=$A$10,ROUND(_xlfn.XLOOKUP(AD$15,$D$10:$D$11,$C$10:$C$11,0,0)*$D131,2),IF($E131=$A$3,ROUND(_xlfn.XLOOKUP(AD$15,$D$3:$D$5,$C$3:$C$5,0,0)*$D131,2),IF($E131=$A$6,ROUND(_xlfn.XLOOKUP(AD$15,$D$6:$D$9,$C$6:$C$9,0,0)*$D131,2),""))))</f>
        <v>0</v>
      </c>
      <c r="AE131" s="121">
        <f>IF(OR(AND($E131=$A$6,$D$9=AE$15),AND($E131=$A$10,$D$11=AE$15),AND($E131=$A$3,$D$5=AE$15)),$D131-SUM($R131:AD131),IF($E131=$A$10,ROUND(_xlfn.XLOOKUP(AE$15,$D$10:$D$11,$C$10:$C$11,0,0)*$D131,2),IF($E131=$A$3,ROUND(_xlfn.XLOOKUP(AE$15,$D$3:$D$5,$C$3:$C$5,0,0)*$D131,2),IF($E131=$A$6,ROUND(_xlfn.XLOOKUP(AE$15,$D$6:$D$9,$C$6:$C$9,0,0)*$D131,2),""))))</f>
        <v>0</v>
      </c>
      <c r="AF131" s="122">
        <f>IF(OR(AND($E131=$A$6,$D$9=AF$15),AND($E131=$A$10,$D$11=AF$15),AND($E131=$A$3,$D$5=AF$15)),$D131-SUM($R131:AE131),IF($E131=$A$10,ROUND(_xlfn.XLOOKUP(AF$15,$D$10:$D$11,$C$10:$C$11,0,0)*$D131,2),IF($E131=$A$3,ROUND(_xlfn.XLOOKUP(AF$15,$D$3:$D$5,$C$3:$C$5,0,0)*$D131,2),IF($E131=$A$6,ROUND(_xlfn.XLOOKUP(AF$15,$D$6:$D$9,$C$6:$C$9,0,0)*$D131,2),""))))</f>
        <v>0.25</v>
      </c>
      <c r="AG131" s="91"/>
      <c r="AH131" s="92"/>
      <c r="AI131" s="92"/>
      <c r="AJ131" s="92"/>
      <c r="AK131" s="93"/>
      <c r="AL131" s="120">
        <f>IF(OR(AND($E131=$A$6,$D$9=AL$15),AND($E131=$A$10,$D$11=AL$15),AND($E131=$A$3,$D$5=AL$15)),$D131-SUM($R131:AK131),IF($E131=$A$10,ROUND(_xlfn.XLOOKUP(AL$15,$D$10:$D$11,$C$10:$C$11,0,0)*$D131,2),IF($E131=$A$3,ROUND(_xlfn.XLOOKUP(AL$15,$D$3:$D$5,$C$3:$C$5,0,0)*$D131,2),IF($E131=$A$6,ROUND(_xlfn.XLOOKUP(AL$15,$D$6:$D$9,$C$6:$C$9,0,0)*$D131,2),""))))</f>
        <v>0</v>
      </c>
      <c r="AM131" s="121">
        <f>IF(OR(AND($E131=$A$6,$D$9=AM$15),AND($E131=$A$10,$D$11=AM$15),AND($E131=$A$3,$D$5=AM$15)),$D131-SUM($R131:AL131),IF($E131=$A$10,ROUND(_xlfn.XLOOKUP(AM$15,$D$10:$D$11,$C$10:$C$11,0,0)*$D131,2),IF($E131=$A$3,ROUND(_xlfn.XLOOKUP(AM$15,$D$3:$D$5,$C$3:$C$5,0,0)*$D131,2),IF($E131=$A$6,ROUND(_xlfn.XLOOKUP(AM$15,$D$6:$D$9,$C$6:$C$9,0,0)*$D131,2),""))))</f>
        <v>0</v>
      </c>
      <c r="AN131" s="122">
        <f>IF(OR(AND($E131=$A$6,$D$9=AN$15),AND($E131=$A$10,$D$11=AN$15),AND($E131=$A$3,$D$5=AN$15)),$D131-SUM($R131:AM131),IF($E131=$A$10,ROUND(_xlfn.XLOOKUP(AN$15,$D$10:$D$11,$C$10:$C$11,0,0)*$D131,2),IF($E131=$A$3,ROUND(_xlfn.XLOOKUP(AN$15,$D$3:$D$5,$C$3:$C$5,0,0)*$D131,2),IF($E131=$A$6,ROUND(_xlfn.XLOOKUP(AN$15,$D$6:$D$9,$C$6:$C$9,0,0)*$D131,2),""))))</f>
        <v>0.25</v>
      </c>
      <c r="AO131" s="91"/>
      <c r="AP131" s="92"/>
      <c r="AQ131" s="93"/>
      <c r="AR131" s="92"/>
      <c r="AS131" s="91"/>
      <c r="AT131" s="93"/>
      <c r="AU131" s="130">
        <f>IF(OR(AND($E131=$A$6,$D$9=AU$15),AND($E131=$A$10,$D$11=AU$15),AND($E131=$A$3,$D$5=AU$15)),$D131-SUM($R131:AT131),IF($E131=$A$10,ROUND(_xlfn.XLOOKUP(AU$15,$D$10:$D$11,$C$10:$C$11,0,0)*$D131,2),IF($E131=$A$3,ROUND(_xlfn.XLOOKUP(AU$15,$D$3:$D$5,$C$3:$C$5,0,0)*$D131,2),IF($E131=$A$6,ROUND(_xlfn.XLOOKUP(AU$15,$D$6:$D$9,$C$6:$C$9,0,0)*$D131,2),""))))</f>
        <v>0.25</v>
      </c>
      <c r="AV131" s="3" t="str">
        <f>IF(SUM(R131:AU131)=D131,"","CORRIGIR")</f>
        <v/>
      </c>
    </row>
    <row r="132" spans="1:48" ht="28.8" outlineLevel="1" x14ac:dyDescent="0.3">
      <c r="A132" s="62" t="s">
        <v>269</v>
      </c>
      <c r="B132" s="63" t="s">
        <v>159</v>
      </c>
      <c r="C132" s="68">
        <f t="shared" si="6"/>
        <v>9.5238095238095247E-3</v>
      </c>
      <c r="D132" s="112">
        <v>1</v>
      </c>
      <c r="E132" s="76" t="s">
        <v>122</v>
      </c>
      <c r="F132" s="66"/>
      <c r="G132" s="66"/>
      <c r="H132" s="66"/>
      <c r="I132" s="66"/>
      <c r="J132" s="66"/>
      <c r="K132" s="66" t="s">
        <v>191</v>
      </c>
      <c r="L132" s="66" t="s">
        <v>191</v>
      </c>
      <c r="M132" s="66" t="s">
        <v>191</v>
      </c>
      <c r="N132" s="66" t="s">
        <v>191</v>
      </c>
      <c r="O132" s="66">
        <v>1</v>
      </c>
      <c r="P132" s="66"/>
      <c r="Q132" s="66"/>
      <c r="R132" s="132">
        <f>IF(F132=1,ROUND(_xlfn.XLOOKUP($E132,$A$2:$A$11,$C$2:$C$11,0,0)*F132*$D132,2),0)</f>
        <v>0</v>
      </c>
      <c r="S132" s="121">
        <f>IF(G132=1,ROUND(_xlfn.XLOOKUP($E132,$A$2:$A$11,$C$2:$C$11,0,0)*G132*$D132,2),0)</f>
        <v>0</v>
      </c>
      <c r="T132" s="121">
        <f>IF(H132=1,ROUND(_xlfn.XLOOKUP($E132,$A$2:$A$11,$C$2:$C$11,0,0)*H132*$D132,2),0)</f>
        <v>0</v>
      </c>
      <c r="U132" s="121">
        <f>IF(I132=1,ROUND(_xlfn.XLOOKUP($E132,$A$2:$A$11,$C$2:$C$11,0,0)*I132*$D132,2),0)</f>
        <v>0</v>
      </c>
      <c r="V132" s="121">
        <f>IF(J132=1,ROUND(_xlfn.XLOOKUP($E132,$A$2:$A$11,$C$2:$C$11,0,0)*J132*$D132,2),0)</f>
        <v>0</v>
      </c>
      <c r="W132" s="121">
        <f>IF(K132=1,ROUND(_xlfn.XLOOKUP($E132,$A$2:$A$11,$C$2:$C$11,0,0)*K132*$D132,2),0)</f>
        <v>0</v>
      </c>
      <c r="X132" s="121">
        <f>IF(L132=1,ROUND(_xlfn.XLOOKUP($E132,$A$2:$A$11,$C$2:$C$11,0,0)*L132*$D132,2),0)</f>
        <v>0</v>
      </c>
      <c r="Y132" s="121">
        <f>IF(M132=1,ROUND(_xlfn.XLOOKUP($E132,$A$2:$A$11,$C$2:$C$11,0,0)*M132*$D132,2),0)</f>
        <v>0</v>
      </c>
      <c r="Z132" s="121">
        <f>IF(N132=1,ROUND(_xlfn.XLOOKUP($E132,$A$2:$A$11,$C$2:$C$11,0,0)*N132*$D132,2),0)</f>
        <v>0</v>
      </c>
      <c r="AA132" s="121">
        <f>IF(O132=1,ROUND(_xlfn.XLOOKUP($E132,$A$2:$A$11,$C$2:$C$11,0,0)*O132*$D132,2),0)</f>
        <v>0.25</v>
      </c>
      <c r="AB132" s="121">
        <f>IF(P132=1,ROUND(_xlfn.XLOOKUP($E132,$A$2:$A$11,$C$2:$C$11,0,0)*P132*$D132,2),0)</f>
        <v>0</v>
      </c>
      <c r="AC132" s="121">
        <f>IF(Q132=1,ROUND(_xlfn.XLOOKUP($E132,$A$2:$A$11,$C$2:$C$11,0,0)*Q132*$D132,2),0)</f>
        <v>0</v>
      </c>
      <c r="AD132" s="120">
        <f>IF(OR(AND($E132=$A$6,$D$9=AD$15),AND($E132=$A$10,$D$11=AD$15),AND($E132=$A$3,$D$5=AD$15)),$D132-SUM($R132:AC132),IF($E132=$A$10,ROUND(_xlfn.XLOOKUP(AD$15,$D$10:$D$11,$C$10:$C$11,0,0)*$D132,2),IF($E132=$A$3,ROUND(_xlfn.XLOOKUP(AD$15,$D$3:$D$5,$C$3:$C$5,0,0)*$D132,2),IF($E132=$A$6,ROUND(_xlfn.XLOOKUP(AD$15,$D$6:$D$9,$C$6:$C$9,0,0)*$D132,2),""))))</f>
        <v>0</v>
      </c>
      <c r="AE132" s="121">
        <f>IF(OR(AND($E132=$A$6,$D$9=AE$15),AND($E132=$A$10,$D$11=AE$15),AND($E132=$A$3,$D$5=AE$15)),$D132-SUM($R132:AD132),IF($E132=$A$10,ROUND(_xlfn.XLOOKUP(AE$15,$D$10:$D$11,$C$10:$C$11,0,0)*$D132,2),IF($E132=$A$3,ROUND(_xlfn.XLOOKUP(AE$15,$D$3:$D$5,$C$3:$C$5,0,0)*$D132,2),IF($E132=$A$6,ROUND(_xlfn.XLOOKUP(AE$15,$D$6:$D$9,$C$6:$C$9,0,0)*$D132,2),""))))</f>
        <v>0</v>
      </c>
      <c r="AF132" s="122">
        <f>IF(OR(AND($E132=$A$6,$D$9=AF$15),AND($E132=$A$10,$D$11=AF$15),AND($E132=$A$3,$D$5=AF$15)),$D132-SUM($R132:AE132),IF($E132=$A$10,ROUND(_xlfn.XLOOKUP(AF$15,$D$10:$D$11,$C$10:$C$11,0,0)*$D132,2),IF($E132=$A$3,ROUND(_xlfn.XLOOKUP(AF$15,$D$3:$D$5,$C$3:$C$5,0,0)*$D132,2),IF($E132=$A$6,ROUND(_xlfn.XLOOKUP(AF$15,$D$6:$D$9,$C$6:$C$9,0,0)*$D132,2),""))))</f>
        <v>0.25</v>
      </c>
      <c r="AG132" s="91"/>
      <c r="AH132" s="92"/>
      <c r="AI132" s="92"/>
      <c r="AJ132" s="92"/>
      <c r="AK132" s="93"/>
      <c r="AL132" s="120">
        <f>IF(OR(AND($E132=$A$6,$D$9=AL$15),AND($E132=$A$10,$D$11=AL$15),AND($E132=$A$3,$D$5=AL$15)),$D132-SUM($R132:AK132),IF($E132=$A$10,ROUND(_xlfn.XLOOKUP(AL$15,$D$10:$D$11,$C$10:$C$11,0,0)*$D132,2),IF($E132=$A$3,ROUND(_xlfn.XLOOKUP(AL$15,$D$3:$D$5,$C$3:$C$5,0,0)*$D132,2),IF($E132=$A$6,ROUND(_xlfn.XLOOKUP(AL$15,$D$6:$D$9,$C$6:$C$9,0,0)*$D132,2),""))))</f>
        <v>0</v>
      </c>
      <c r="AM132" s="121">
        <f>IF(OR(AND($E132=$A$6,$D$9=AM$15),AND($E132=$A$10,$D$11=AM$15),AND($E132=$A$3,$D$5=AM$15)),$D132-SUM($R132:AL132),IF($E132=$A$10,ROUND(_xlfn.XLOOKUP(AM$15,$D$10:$D$11,$C$10:$C$11,0,0)*$D132,2),IF($E132=$A$3,ROUND(_xlfn.XLOOKUP(AM$15,$D$3:$D$5,$C$3:$C$5,0,0)*$D132,2),IF($E132=$A$6,ROUND(_xlfn.XLOOKUP(AM$15,$D$6:$D$9,$C$6:$C$9,0,0)*$D132,2),""))))</f>
        <v>0</v>
      </c>
      <c r="AN132" s="122">
        <f>IF(OR(AND($E132=$A$6,$D$9=AN$15),AND($E132=$A$10,$D$11=AN$15),AND($E132=$A$3,$D$5=AN$15)),$D132-SUM($R132:AM132),IF($E132=$A$10,ROUND(_xlfn.XLOOKUP(AN$15,$D$10:$D$11,$C$10:$C$11,0,0)*$D132,2),IF($E132=$A$3,ROUND(_xlfn.XLOOKUP(AN$15,$D$3:$D$5,$C$3:$C$5,0,0)*$D132,2),IF($E132=$A$6,ROUND(_xlfn.XLOOKUP(AN$15,$D$6:$D$9,$C$6:$C$9,0,0)*$D132,2),""))))</f>
        <v>0.25</v>
      </c>
      <c r="AO132" s="91"/>
      <c r="AP132" s="92"/>
      <c r="AQ132" s="93"/>
      <c r="AR132" s="92"/>
      <c r="AS132" s="91"/>
      <c r="AT132" s="93"/>
      <c r="AU132" s="130">
        <f>IF(OR(AND($E132=$A$6,$D$9=AU$15),AND($E132=$A$10,$D$11=AU$15),AND($E132=$A$3,$D$5=AU$15)),$D132-SUM($R132:AT132),IF($E132=$A$10,ROUND(_xlfn.XLOOKUP(AU$15,$D$10:$D$11,$C$10:$C$11,0,0)*$D132,2),IF($E132=$A$3,ROUND(_xlfn.XLOOKUP(AU$15,$D$3:$D$5,$C$3:$C$5,0,0)*$D132,2),IF($E132=$A$6,ROUND(_xlfn.XLOOKUP(AU$15,$D$6:$D$9,$C$6:$C$9,0,0)*$D132,2),""))))</f>
        <v>0.25</v>
      </c>
      <c r="AV132" s="3" t="str">
        <f>IF(SUM(R132:AU132)=D132,"","CORRIGIR")</f>
        <v/>
      </c>
    </row>
    <row r="133" spans="1:48" ht="14.4" x14ac:dyDescent="0.3">
      <c r="A133" s="52" t="s">
        <v>101</v>
      </c>
      <c r="B133" s="53" t="s">
        <v>17</v>
      </c>
      <c r="C133" s="79">
        <f t="shared" si="6"/>
        <v>9.5238095238095247E-3</v>
      </c>
      <c r="D133" s="115">
        <f>SUBTOTAL(9,D134)</f>
        <v>1</v>
      </c>
      <c r="E133" s="55"/>
      <c r="F133" s="56"/>
      <c r="G133" s="57"/>
      <c r="H133" s="56"/>
      <c r="I133" s="57"/>
      <c r="J133" s="56"/>
      <c r="K133" s="57"/>
      <c r="L133" s="56"/>
      <c r="M133" s="57"/>
      <c r="N133" s="56"/>
      <c r="O133" s="57"/>
      <c r="P133" s="56"/>
      <c r="Q133" s="58"/>
      <c r="R133" s="100"/>
      <c r="S133" s="101"/>
      <c r="T133" s="100"/>
      <c r="U133" s="101"/>
      <c r="V133" s="100"/>
      <c r="W133" s="101"/>
      <c r="X133" s="100"/>
      <c r="Y133" s="101"/>
      <c r="Z133" s="100"/>
      <c r="AA133" s="101"/>
      <c r="AB133" s="100"/>
      <c r="AC133" s="101"/>
      <c r="AD133" s="100"/>
      <c r="AE133" s="101"/>
      <c r="AF133" s="100"/>
      <c r="AG133" s="101"/>
      <c r="AH133" s="100"/>
      <c r="AI133" s="101"/>
      <c r="AJ133" s="100"/>
      <c r="AK133" s="101"/>
      <c r="AL133" s="100"/>
      <c r="AM133" s="101"/>
      <c r="AN133" s="100"/>
      <c r="AO133" s="101"/>
      <c r="AP133" s="100"/>
      <c r="AQ133" s="101"/>
      <c r="AR133" s="100"/>
      <c r="AS133" s="101"/>
      <c r="AT133" s="100"/>
      <c r="AU133" s="102"/>
    </row>
    <row r="134" spans="1:48" ht="14.4" outlineLevel="1" x14ac:dyDescent="0.3">
      <c r="A134" s="62" t="s">
        <v>270</v>
      </c>
      <c r="B134" s="63" t="s">
        <v>17</v>
      </c>
      <c r="C134" s="68">
        <f t="shared" si="6"/>
        <v>9.5238095238095247E-3</v>
      </c>
      <c r="D134" s="112">
        <v>1</v>
      </c>
      <c r="E134" s="76" t="s">
        <v>122</v>
      </c>
      <c r="F134" s="66"/>
      <c r="G134" s="66"/>
      <c r="H134" s="66"/>
      <c r="I134" s="66"/>
      <c r="J134" s="66"/>
      <c r="K134" s="66" t="s">
        <v>191</v>
      </c>
      <c r="L134" s="66" t="s">
        <v>191</v>
      </c>
      <c r="M134" s="66" t="s">
        <v>191</v>
      </c>
      <c r="N134" s="66" t="s">
        <v>191</v>
      </c>
      <c r="O134" s="66">
        <v>1</v>
      </c>
      <c r="P134" s="66"/>
      <c r="Q134" s="66"/>
      <c r="R134" s="132">
        <f>IF(F134=1,ROUND(_xlfn.XLOOKUP($E134,$A$2:$A$11,$C$2:$C$11,0,0)*F134*$D134,2),0)</f>
        <v>0</v>
      </c>
      <c r="S134" s="121">
        <f>IF(G134=1,ROUND(_xlfn.XLOOKUP($E134,$A$2:$A$11,$C$2:$C$11,0,0)*G134*$D134,2),0)</f>
        <v>0</v>
      </c>
      <c r="T134" s="121">
        <f>IF(H134=1,ROUND(_xlfn.XLOOKUP($E134,$A$2:$A$11,$C$2:$C$11,0,0)*H134*$D134,2),0)</f>
        <v>0</v>
      </c>
      <c r="U134" s="121">
        <f>IF(I134=1,ROUND(_xlfn.XLOOKUP($E134,$A$2:$A$11,$C$2:$C$11,0,0)*I134*$D134,2),0)</f>
        <v>0</v>
      </c>
      <c r="V134" s="121">
        <f>IF(J134=1,ROUND(_xlfn.XLOOKUP($E134,$A$2:$A$11,$C$2:$C$11,0,0)*J134*$D134,2),0)</f>
        <v>0</v>
      </c>
      <c r="W134" s="121">
        <f>IF(K134=1,ROUND(_xlfn.XLOOKUP($E134,$A$2:$A$11,$C$2:$C$11,0,0)*K134*$D134,2),0)</f>
        <v>0</v>
      </c>
      <c r="X134" s="121">
        <f>IF(L134=1,ROUND(_xlfn.XLOOKUP($E134,$A$2:$A$11,$C$2:$C$11,0,0)*L134*$D134,2),0)</f>
        <v>0</v>
      </c>
      <c r="Y134" s="121">
        <f>IF(M134=1,ROUND(_xlfn.XLOOKUP($E134,$A$2:$A$11,$C$2:$C$11,0,0)*M134*$D134,2),0)</f>
        <v>0</v>
      </c>
      <c r="Z134" s="121">
        <f>IF(N134=1,ROUND(_xlfn.XLOOKUP($E134,$A$2:$A$11,$C$2:$C$11,0,0)*N134*$D134,2),0)</f>
        <v>0</v>
      </c>
      <c r="AA134" s="121">
        <f>IF(O134=1,ROUND(_xlfn.XLOOKUP($E134,$A$2:$A$11,$C$2:$C$11,0,0)*O134*$D134,2),0)</f>
        <v>0.25</v>
      </c>
      <c r="AB134" s="121">
        <f>IF(P134=1,ROUND(_xlfn.XLOOKUP($E134,$A$2:$A$11,$C$2:$C$11,0,0)*P134*$D134,2),0)</f>
        <v>0</v>
      </c>
      <c r="AC134" s="121">
        <f>IF(Q134=1,ROUND(_xlfn.XLOOKUP($E134,$A$2:$A$11,$C$2:$C$11,0,0)*Q134*$D134,2),0)</f>
        <v>0</v>
      </c>
      <c r="AD134" s="120">
        <f>IF(OR(AND($E134=$A$6,$D$9=AD$15),AND($E134=$A$10,$D$11=AD$15),AND($E134=$A$3,$D$5=AD$15)),$D134-SUM($R134:AC134),IF($E134=$A$10,ROUND(_xlfn.XLOOKUP(AD$15,$D$10:$D$11,$C$10:$C$11,0,0)*$D134,2),IF($E134=$A$3,ROUND(_xlfn.XLOOKUP(AD$15,$D$3:$D$5,$C$3:$C$5,0,0)*$D134,2),IF($E134=$A$6,ROUND(_xlfn.XLOOKUP(AD$15,$D$6:$D$9,$C$6:$C$9,0,0)*$D134,2),""))))</f>
        <v>0</v>
      </c>
      <c r="AE134" s="121">
        <f>IF(OR(AND($E134=$A$6,$D$9=AE$15),AND($E134=$A$10,$D$11=AE$15),AND($E134=$A$3,$D$5=AE$15)),$D134-SUM($R134:AD134),IF($E134=$A$10,ROUND(_xlfn.XLOOKUP(AE$15,$D$10:$D$11,$C$10:$C$11,0,0)*$D134,2),IF($E134=$A$3,ROUND(_xlfn.XLOOKUP(AE$15,$D$3:$D$5,$C$3:$C$5,0,0)*$D134,2),IF($E134=$A$6,ROUND(_xlfn.XLOOKUP(AE$15,$D$6:$D$9,$C$6:$C$9,0,0)*$D134,2),""))))</f>
        <v>0</v>
      </c>
      <c r="AF134" s="122">
        <f>IF(OR(AND($E134=$A$6,$D$9=AF$15),AND($E134=$A$10,$D$11=AF$15),AND($E134=$A$3,$D$5=AF$15)),$D134-SUM($R134:AE134),IF($E134=$A$10,ROUND(_xlfn.XLOOKUP(AF$15,$D$10:$D$11,$C$10:$C$11,0,0)*$D134,2),IF($E134=$A$3,ROUND(_xlfn.XLOOKUP(AF$15,$D$3:$D$5,$C$3:$C$5,0,0)*$D134,2),IF($E134=$A$6,ROUND(_xlfn.XLOOKUP(AF$15,$D$6:$D$9,$C$6:$C$9,0,0)*$D134,2),""))))</f>
        <v>0.25</v>
      </c>
      <c r="AG134" s="91"/>
      <c r="AH134" s="92"/>
      <c r="AI134" s="92"/>
      <c r="AJ134" s="92"/>
      <c r="AK134" s="93"/>
      <c r="AL134" s="120">
        <f>IF(OR(AND($E134=$A$6,$D$9=AL$15),AND($E134=$A$10,$D$11=AL$15),AND($E134=$A$3,$D$5=AL$15)),$D134-SUM($R134:AK134),IF($E134=$A$10,ROUND(_xlfn.XLOOKUP(AL$15,$D$10:$D$11,$C$10:$C$11,0,0)*$D134,2),IF($E134=$A$3,ROUND(_xlfn.XLOOKUP(AL$15,$D$3:$D$5,$C$3:$C$5,0,0)*$D134,2),IF($E134=$A$6,ROUND(_xlfn.XLOOKUP(AL$15,$D$6:$D$9,$C$6:$C$9,0,0)*$D134,2),""))))</f>
        <v>0</v>
      </c>
      <c r="AM134" s="121">
        <f>IF(OR(AND($E134=$A$6,$D$9=AM$15),AND($E134=$A$10,$D$11=AM$15),AND($E134=$A$3,$D$5=AM$15)),$D134-SUM($R134:AL134),IF($E134=$A$10,ROUND(_xlfn.XLOOKUP(AM$15,$D$10:$D$11,$C$10:$C$11,0,0)*$D134,2),IF($E134=$A$3,ROUND(_xlfn.XLOOKUP(AM$15,$D$3:$D$5,$C$3:$C$5,0,0)*$D134,2),IF($E134=$A$6,ROUND(_xlfn.XLOOKUP(AM$15,$D$6:$D$9,$C$6:$C$9,0,0)*$D134,2),""))))</f>
        <v>0</v>
      </c>
      <c r="AN134" s="122">
        <f>IF(OR(AND($E134=$A$6,$D$9=AN$15),AND($E134=$A$10,$D$11=AN$15),AND($E134=$A$3,$D$5=AN$15)),$D134-SUM($R134:AM134),IF($E134=$A$10,ROUND(_xlfn.XLOOKUP(AN$15,$D$10:$D$11,$C$10:$C$11,0,0)*$D134,2),IF($E134=$A$3,ROUND(_xlfn.XLOOKUP(AN$15,$D$3:$D$5,$C$3:$C$5,0,0)*$D134,2),IF($E134=$A$6,ROUND(_xlfn.XLOOKUP(AN$15,$D$6:$D$9,$C$6:$C$9,0,0)*$D134,2),""))))</f>
        <v>0.25</v>
      </c>
      <c r="AO134" s="91"/>
      <c r="AP134" s="92"/>
      <c r="AQ134" s="93"/>
      <c r="AR134" s="92"/>
      <c r="AS134" s="91"/>
      <c r="AT134" s="93"/>
      <c r="AU134" s="130">
        <f>IF(OR(AND($E134=$A$6,$D$9=AU$15),AND($E134=$A$10,$D$11=AU$15),AND($E134=$A$3,$D$5=AU$15)),$D134-SUM($R134:AT134),IF($E134=$A$10,ROUND(_xlfn.XLOOKUP(AU$15,$D$10:$D$11,$C$10:$C$11,0,0)*$D134,2),IF($E134=$A$3,ROUND(_xlfn.XLOOKUP(AU$15,$D$3:$D$5,$C$3:$C$5,0,0)*$D134,2),IF($E134=$A$6,ROUND(_xlfn.XLOOKUP(AU$15,$D$6:$D$9,$C$6:$C$9,0,0)*$D134,2),""))))</f>
        <v>0.25</v>
      </c>
      <c r="AV134" s="3" t="str">
        <f>IF(SUM(R134:AU134)=D134,"","CORRIGIR")</f>
        <v/>
      </c>
    </row>
    <row r="135" spans="1:48" ht="14.4" x14ac:dyDescent="0.3">
      <c r="A135" s="52" t="s">
        <v>108</v>
      </c>
      <c r="B135" s="53" t="s">
        <v>18</v>
      </c>
      <c r="C135" s="79">
        <f t="shared" si="6"/>
        <v>9.5238095238095247E-3</v>
      </c>
      <c r="D135" s="115">
        <f>SUBTOTAL(9,D136)</f>
        <v>1</v>
      </c>
      <c r="E135" s="55"/>
      <c r="F135" s="56"/>
      <c r="G135" s="57"/>
      <c r="H135" s="56"/>
      <c r="I135" s="57"/>
      <c r="J135" s="56"/>
      <c r="K135" s="57"/>
      <c r="L135" s="56"/>
      <c r="M135" s="57"/>
      <c r="N135" s="56"/>
      <c r="O135" s="57"/>
      <c r="P135" s="56"/>
      <c r="Q135" s="58"/>
      <c r="R135" s="100"/>
      <c r="S135" s="101"/>
      <c r="T135" s="100"/>
      <c r="U135" s="101"/>
      <c r="V135" s="100"/>
      <c r="W135" s="101"/>
      <c r="X135" s="100"/>
      <c r="Y135" s="101"/>
      <c r="Z135" s="100"/>
      <c r="AA135" s="101"/>
      <c r="AB135" s="100"/>
      <c r="AC135" s="101"/>
      <c r="AD135" s="100"/>
      <c r="AE135" s="101"/>
      <c r="AF135" s="100"/>
      <c r="AG135" s="101"/>
      <c r="AH135" s="100"/>
      <c r="AI135" s="101"/>
      <c r="AJ135" s="100"/>
      <c r="AK135" s="101"/>
      <c r="AL135" s="100"/>
      <c r="AM135" s="101"/>
      <c r="AN135" s="100"/>
      <c r="AO135" s="101"/>
      <c r="AP135" s="100"/>
      <c r="AQ135" s="101"/>
      <c r="AR135" s="100"/>
      <c r="AS135" s="101"/>
      <c r="AT135" s="100"/>
      <c r="AU135" s="102"/>
    </row>
    <row r="136" spans="1:48" ht="14.4" outlineLevel="1" x14ac:dyDescent="0.3">
      <c r="A136" s="62" t="s">
        <v>271</v>
      </c>
      <c r="B136" s="63" t="s">
        <v>18</v>
      </c>
      <c r="C136" s="68">
        <f t="shared" si="6"/>
        <v>9.5238095238095247E-3</v>
      </c>
      <c r="D136" s="112">
        <v>1</v>
      </c>
      <c r="E136" s="76" t="s">
        <v>122</v>
      </c>
      <c r="F136" s="66"/>
      <c r="G136" s="66"/>
      <c r="H136" s="66"/>
      <c r="I136" s="66"/>
      <c r="J136" s="66"/>
      <c r="K136" s="66" t="s">
        <v>191</v>
      </c>
      <c r="L136" s="66" t="s">
        <v>191</v>
      </c>
      <c r="M136" s="66" t="s">
        <v>191</v>
      </c>
      <c r="N136" s="66" t="s">
        <v>191</v>
      </c>
      <c r="O136" s="66">
        <v>1</v>
      </c>
      <c r="P136" s="66"/>
      <c r="Q136" s="66"/>
      <c r="R136" s="132">
        <f>IF(F136=1,ROUND(_xlfn.XLOOKUP($E136,$A$2:$A$11,$C$2:$C$11,0,0)*F136*$D136,2),0)</f>
        <v>0</v>
      </c>
      <c r="S136" s="121">
        <f>IF(G136=1,ROUND(_xlfn.XLOOKUP($E136,$A$2:$A$11,$C$2:$C$11,0,0)*G136*$D136,2),0)</f>
        <v>0</v>
      </c>
      <c r="T136" s="121">
        <f>IF(H136=1,ROUND(_xlfn.XLOOKUP($E136,$A$2:$A$11,$C$2:$C$11,0,0)*H136*$D136,2),0)</f>
        <v>0</v>
      </c>
      <c r="U136" s="121">
        <f>IF(I136=1,ROUND(_xlfn.XLOOKUP($E136,$A$2:$A$11,$C$2:$C$11,0,0)*I136*$D136,2),0)</f>
        <v>0</v>
      </c>
      <c r="V136" s="121">
        <f>IF(J136=1,ROUND(_xlfn.XLOOKUP($E136,$A$2:$A$11,$C$2:$C$11,0,0)*J136*$D136,2),0)</f>
        <v>0</v>
      </c>
      <c r="W136" s="121">
        <f>IF(K136=1,ROUND(_xlfn.XLOOKUP($E136,$A$2:$A$11,$C$2:$C$11,0,0)*K136*$D136,2),0)</f>
        <v>0</v>
      </c>
      <c r="X136" s="121">
        <f>IF(L136=1,ROUND(_xlfn.XLOOKUP($E136,$A$2:$A$11,$C$2:$C$11,0,0)*L136*$D136,2),0)</f>
        <v>0</v>
      </c>
      <c r="Y136" s="121">
        <f>IF(M136=1,ROUND(_xlfn.XLOOKUP($E136,$A$2:$A$11,$C$2:$C$11,0,0)*M136*$D136,2),0)</f>
        <v>0</v>
      </c>
      <c r="Z136" s="121">
        <f>IF(N136=1,ROUND(_xlfn.XLOOKUP($E136,$A$2:$A$11,$C$2:$C$11,0,0)*N136*$D136,2),0)</f>
        <v>0</v>
      </c>
      <c r="AA136" s="121">
        <f>IF(O136=1,ROUND(_xlfn.XLOOKUP($E136,$A$2:$A$11,$C$2:$C$11,0,0)*O136*$D136,2),0)</f>
        <v>0.25</v>
      </c>
      <c r="AB136" s="121">
        <f>IF(P136=1,ROUND(_xlfn.XLOOKUP($E136,$A$2:$A$11,$C$2:$C$11,0,0)*P136*$D136,2),0)</f>
        <v>0</v>
      </c>
      <c r="AC136" s="121">
        <f>IF(Q136=1,ROUND(_xlfn.XLOOKUP($E136,$A$2:$A$11,$C$2:$C$11,0,0)*Q136*$D136,2),0)</f>
        <v>0</v>
      </c>
      <c r="AD136" s="120">
        <f>IF(OR(AND($E136=$A$6,$D$9=AD$15),AND($E136=$A$10,$D$11=AD$15),AND($E136=$A$3,$D$5=AD$15)),$D136-SUM($R136:AC136),IF($E136=$A$10,ROUND(_xlfn.XLOOKUP(AD$15,$D$10:$D$11,$C$10:$C$11,0,0)*$D136,2),IF($E136=$A$3,ROUND(_xlfn.XLOOKUP(AD$15,$D$3:$D$5,$C$3:$C$5,0,0)*$D136,2),IF($E136=$A$6,ROUND(_xlfn.XLOOKUP(AD$15,$D$6:$D$9,$C$6:$C$9,0,0)*$D136,2),""))))</f>
        <v>0</v>
      </c>
      <c r="AE136" s="121">
        <f>IF(OR(AND($E136=$A$6,$D$9=AE$15),AND($E136=$A$10,$D$11=AE$15),AND($E136=$A$3,$D$5=AE$15)),$D136-SUM($R136:AD136),IF($E136=$A$10,ROUND(_xlfn.XLOOKUP(AE$15,$D$10:$D$11,$C$10:$C$11,0,0)*$D136,2),IF($E136=$A$3,ROUND(_xlfn.XLOOKUP(AE$15,$D$3:$D$5,$C$3:$C$5,0,0)*$D136,2),IF($E136=$A$6,ROUND(_xlfn.XLOOKUP(AE$15,$D$6:$D$9,$C$6:$C$9,0,0)*$D136,2),""))))</f>
        <v>0</v>
      </c>
      <c r="AF136" s="122">
        <f>IF(OR(AND($E136=$A$6,$D$9=AF$15),AND($E136=$A$10,$D$11=AF$15),AND($E136=$A$3,$D$5=AF$15)),$D136-SUM($R136:AE136),IF($E136=$A$10,ROUND(_xlfn.XLOOKUP(AF$15,$D$10:$D$11,$C$10:$C$11,0,0)*$D136,2),IF($E136=$A$3,ROUND(_xlfn.XLOOKUP(AF$15,$D$3:$D$5,$C$3:$C$5,0,0)*$D136,2),IF($E136=$A$6,ROUND(_xlfn.XLOOKUP(AF$15,$D$6:$D$9,$C$6:$C$9,0,0)*$D136,2),""))))</f>
        <v>0.25</v>
      </c>
      <c r="AG136" s="91"/>
      <c r="AH136" s="92"/>
      <c r="AI136" s="92"/>
      <c r="AJ136" s="92"/>
      <c r="AK136" s="93"/>
      <c r="AL136" s="120">
        <f>IF(OR(AND($E136=$A$6,$D$9=AL$15),AND($E136=$A$10,$D$11=AL$15),AND($E136=$A$3,$D$5=AL$15)),$D136-SUM($R136:AK136),IF($E136=$A$10,ROUND(_xlfn.XLOOKUP(AL$15,$D$10:$D$11,$C$10:$C$11,0,0)*$D136,2),IF($E136=$A$3,ROUND(_xlfn.XLOOKUP(AL$15,$D$3:$D$5,$C$3:$C$5,0,0)*$D136,2),IF($E136=$A$6,ROUND(_xlfn.XLOOKUP(AL$15,$D$6:$D$9,$C$6:$C$9,0,0)*$D136,2),""))))</f>
        <v>0</v>
      </c>
      <c r="AM136" s="121">
        <f>IF(OR(AND($E136=$A$6,$D$9=AM$15),AND($E136=$A$10,$D$11=AM$15),AND($E136=$A$3,$D$5=AM$15)),$D136-SUM($R136:AL136),IF($E136=$A$10,ROUND(_xlfn.XLOOKUP(AM$15,$D$10:$D$11,$C$10:$C$11,0,0)*$D136,2),IF($E136=$A$3,ROUND(_xlfn.XLOOKUP(AM$15,$D$3:$D$5,$C$3:$C$5,0,0)*$D136,2),IF($E136=$A$6,ROUND(_xlfn.XLOOKUP(AM$15,$D$6:$D$9,$C$6:$C$9,0,0)*$D136,2),""))))</f>
        <v>0</v>
      </c>
      <c r="AN136" s="122">
        <f>IF(OR(AND($E136=$A$6,$D$9=AN$15),AND($E136=$A$10,$D$11=AN$15),AND($E136=$A$3,$D$5=AN$15)),$D136-SUM($R136:AM136),IF($E136=$A$10,ROUND(_xlfn.XLOOKUP(AN$15,$D$10:$D$11,$C$10:$C$11,0,0)*$D136,2),IF($E136=$A$3,ROUND(_xlfn.XLOOKUP(AN$15,$D$3:$D$5,$C$3:$C$5,0,0)*$D136,2),IF($E136=$A$6,ROUND(_xlfn.XLOOKUP(AN$15,$D$6:$D$9,$C$6:$C$9,0,0)*$D136,2),""))))</f>
        <v>0.25</v>
      </c>
      <c r="AO136" s="91"/>
      <c r="AP136" s="92"/>
      <c r="AQ136" s="93"/>
      <c r="AR136" s="92"/>
      <c r="AS136" s="91"/>
      <c r="AT136" s="93"/>
      <c r="AU136" s="130">
        <f>IF(OR(AND($E136=$A$6,$D$9=AU$15),AND($E136=$A$10,$D$11=AU$15),AND($E136=$A$3,$D$5=AU$15)),$D136-SUM($R136:AT136),IF($E136=$A$10,ROUND(_xlfn.XLOOKUP(AU$15,$D$10:$D$11,$C$10:$C$11,0,0)*$D136,2),IF($E136=$A$3,ROUND(_xlfn.XLOOKUP(AU$15,$D$3:$D$5,$C$3:$C$5,0,0)*$D136,2),IF($E136=$A$6,ROUND(_xlfn.XLOOKUP(AU$15,$D$6:$D$9,$C$6:$C$9,0,0)*$D136,2),""))))</f>
        <v>0.25</v>
      </c>
      <c r="AV136" s="3" t="str">
        <f>IF(SUM(R136:AU136)=D136,"","CORRIGIR")</f>
        <v/>
      </c>
    </row>
    <row r="137" spans="1:48" s="33" customFormat="1" ht="14.4" x14ac:dyDescent="0.3">
      <c r="A137" s="70">
        <v>8</v>
      </c>
      <c r="B137" s="71" t="s">
        <v>130</v>
      </c>
      <c r="C137" s="77">
        <f t="shared" si="6"/>
        <v>2.8571428571428571E-2</v>
      </c>
      <c r="D137" s="114">
        <f>SUBTOTAL(9,D138:D143)</f>
        <v>3</v>
      </c>
      <c r="E137" s="72"/>
      <c r="F137" s="73"/>
      <c r="G137" s="74"/>
      <c r="H137" s="75"/>
      <c r="I137" s="74"/>
      <c r="J137" s="75"/>
      <c r="K137" s="74"/>
      <c r="L137" s="75"/>
      <c r="M137" s="74"/>
      <c r="N137" s="75"/>
      <c r="O137" s="74"/>
      <c r="P137" s="75"/>
      <c r="Q137" s="72"/>
      <c r="R137" s="103"/>
      <c r="S137" s="104"/>
      <c r="T137" s="103"/>
      <c r="U137" s="104"/>
      <c r="V137" s="103"/>
      <c r="W137" s="104"/>
      <c r="X137" s="103"/>
      <c r="Y137" s="104"/>
      <c r="Z137" s="103"/>
      <c r="AA137" s="104"/>
      <c r="AB137" s="103"/>
      <c r="AC137" s="104"/>
      <c r="AD137" s="103"/>
      <c r="AE137" s="104"/>
      <c r="AF137" s="103"/>
      <c r="AG137" s="104"/>
      <c r="AH137" s="103"/>
      <c r="AI137" s="104"/>
      <c r="AJ137" s="103"/>
      <c r="AK137" s="104"/>
      <c r="AL137" s="103"/>
      <c r="AM137" s="104"/>
      <c r="AN137" s="103"/>
      <c r="AO137" s="104"/>
      <c r="AP137" s="103"/>
      <c r="AQ137" s="104"/>
      <c r="AR137" s="103"/>
      <c r="AS137" s="104"/>
      <c r="AT137" s="103"/>
      <c r="AU137" s="105"/>
      <c r="AV137" s="3"/>
    </row>
    <row r="138" spans="1:48" ht="14.4" x14ac:dyDescent="0.3">
      <c r="A138" s="52" t="s">
        <v>102</v>
      </c>
      <c r="B138" s="53" t="s">
        <v>5</v>
      </c>
      <c r="C138" s="54">
        <f t="shared" si="6"/>
        <v>9.5238095238095247E-3</v>
      </c>
      <c r="D138" s="115">
        <f>SUBTOTAL(9,D139)</f>
        <v>1</v>
      </c>
      <c r="E138" s="55"/>
      <c r="F138" s="56"/>
      <c r="G138" s="57"/>
      <c r="H138" s="56"/>
      <c r="I138" s="57"/>
      <c r="J138" s="56"/>
      <c r="K138" s="57"/>
      <c r="L138" s="56"/>
      <c r="M138" s="57"/>
      <c r="N138" s="56"/>
      <c r="O138" s="57"/>
      <c r="P138" s="56"/>
      <c r="Q138" s="58"/>
      <c r="R138" s="100"/>
      <c r="S138" s="101"/>
      <c r="T138" s="100"/>
      <c r="U138" s="101"/>
      <c r="V138" s="100"/>
      <c r="W138" s="101"/>
      <c r="X138" s="100"/>
      <c r="Y138" s="101"/>
      <c r="Z138" s="100"/>
      <c r="AA138" s="101"/>
      <c r="AB138" s="100"/>
      <c r="AC138" s="101"/>
      <c r="AD138" s="100"/>
      <c r="AE138" s="101"/>
      <c r="AF138" s="100"/>
      <c r="AG138" s="101"/>
      <c r="AH138" s="100"/>
      <c r="AI138" s="101"/>
      <c r="AJ138" s="100"/>
      <c r="AK138" s="101"/>
      <c r="AL138" s="100"/>
      <c r="AM138" s="101"/>
      <c r="AN138" s="100"/>
      <c r="AO138" s="101"/>
      <c r="AP138" s="100"/>
      <c r="AQ138" s="101"/>
      <c r="AR138" s="100"/>
      <c r="AS138" s="101"/>
      <c r="AT138" s="100"/>
      <c r="AU138" s="102"/>
    </row>
    <row r="139" spans="1:48" ht="14.4" outlineLevel="1" x14ac:dyDescent="0.3">
      <c r="A139" s="62" t="s">
        <v>272</v>
      </c>
      <c r="B139" s="63" t="s">
        <v>16</v>
      </c>
      <c r="C139" s="68">
        <f t="shared" si="6"/>
        <v>9.5238095238095247E-3</v>
      </c>
      <c r="D139" s="112">
        <v>1</v>
      </c>
      <c r="E139" s="65" t="s">
        <v>293</v>
      </c>
      <c r="F139" s="66"/>
      <c r="G139" s="66"/>
      <c r="H139" s="66"/>
      <c r="I139" s="66" t="s">
        <v>191</v>
      </c>
      <c r="J139" s="66">
        <v>1</v>
      </c>
      <c r="K139" s="66"/>
      <c r="L139" s="66"/>
      <c r="M139" s="66"/>
      <c r="N139" s="66"/>
      <c r="O139" s="66"/>
      <c r="P139" s="66"/>
      <c r="Q139" s="66"/>
      <c r="R139" s="132">
        <f>IF(F139=1,ROUND(_xlfn.XLOOKUP($E139,$A$2:$A$11,$C$2:$C$11,0,0)*F139*$D139,2),0)</f>
        <v>0</v>
      </c>
      <c r="S139" s="121">
        <f>IF(G139=1,ROUND(_xlfn.XLOOKUP($E139,$A$2:$A$11,$C$2:$C$11,0,0)*G139*$D139,2),0)</f>
        <v>0</v>
      </c>
      <c r="T139" s="121">
        <f>IF(H139=1,ROUND(_xlfn.XLOOKUP($E139,$A$2:$A$11,$C$2:$C$11,0,0)*H139*$D139,2),0)</f>
        <v>0</v>
      </c>
      <c r="U139" s="121">
        <f>IF(I139=1,ROUND(_xlfn.XLOOKUP($E139,$A$2:$A$11,$C$2:$C$11,0,0)*I139*$D139,2),0)</f>
        <v>0</v>
      </c>
      <c r="V139" s="121">
        <f>IF(J139=1,ROUND(_xlfn.XLOOKUP($E139,$A$2:$A$11,$C$2:$C$11,0,0)*J139*$D139,2),0)</f>
        <v>1</v>
      </c>
      <c r="W139" s="121">
        <f>IF(K139=1,ROUND(_xlfn.XLOOKUP($E139,$A$2:$A$11,$C$2:$C$11,0,0)*K139*$D139,2),0)</f>
        <v>0</v>
      </c>
      <c r="X139" s="121">
        <f>IF(L139=1,ROUND(_xlfn.XLOOKUP($E139,$A$2:$A$11,$C$2:$C$11,0,0)*L139*$D139,2),0)</f>
        <v>0</v>
      </c>
      <c r="Y139" s="121">
        <f>IF(M139=1,ROUND(_xlfn.XLOOKUP($E139,$A$2:$A$11,$C$2:$C$11,0,0)*M139*$D139,2),0)</f>
        <v>0</v>
      </c>
      <c r="Z139" s="121">
        <f>IF(N139=1,ROUND(_xlfn.XLOOKUP($E139,$A$2:$A$11,$C$2:$C$11,0,0)*N139*$D139,2),0)</f>
        <v>0</v>
      </c>
      <c r="AA139" s="121">
        <f>IF(O139=1,ROUND(_xlfn.XLOOKUP($E139,$A$2:$A$11,$C$2:$C$11,0,0)*O139*$D139,2),0)</f>
        <v>0</v>
      </c>
      <c r="AB139" s="121">
        <f>IF(P139=1,ROUND(_xlfn.XLOOKUP($E139,$A$2:$A$11,$C$2:$C$11,0,0)*P139*$D139,2),0)</f>
        <v>0</v>
      </c>
      <c r="AC139" s="121">
        <f>IF(Q139=1,ROUND(_xlfn.XLOOKUP($E139,$A$2:$A$11,$C$2:$C$11,0,0)*Q139*$D139,2),0)</f>
        <v>0</v>
      </c>
      <c r="AD139" s="120" t="str">
        <f>IF(OR(AND($E139=$A$6,$D$9=AD$15),AND($E139=$A$10,$D$11=AD$15),AND($E139=$A$3,$D$5=AD$15)),$D139-SUM($R139:AC139),IF($E139=$A$10,ROUND(_xlfn.XLOOKUP(AD$15,$D$10:$D$11,$C$10:$C$11,0,0)*$D139,2),IF($E139=$A$3,ROUND(_xlfn.XLOOKUP(AD$15,$D$3:$D$5,$C$3:$C$5,0,0)*$D139,2),IF($E139=$A$6,ROUND(_xlfn.XLOOKUP(AD$15,$D$6:$D$9,$C$6:$C$9,0,0)*$D139,2),""))))</f>
        <v/>
      </c>
      <c r="AE139" s="121" t="str">
        <f>IF(OR(AND($E139=$A$6,$D$9=AE$15),AND($E139=$A$10,$D$11=AE$15),AND($E139=$A$3,$D$5=AE$15)),$D139-SUM($R139:AD139),IF($E139=$A$10,ROUND(_xlfn.XLOOKUP(AE$15,$D$10:$D$11,$C$10:$C$11,0,0)*$D139,2),IF($E139=$A$3,ROUND(_xlfn.XLOOKUP(AE$15,$D$3:$D$5,$C$3:$C$5,0,0)*$D139,2),IF($E139=$A$6,ROUND(_xlfn.XLOOKUP(AE$15,$D$6:$D$9,$C$6:$C$9,0,0)*$D139,2),""))))</f>
        <v/>
      </c>
      <c r="AF139" s="122" t="str">
        <f>IF(OR(AND($E139=$A$6,$D$9=AF$15),AND($E139=$A$10,$D$11=AF$15),AND($E139=$A$3,$D$5=AF$15)),$D139-SUM($R139:AE139),IF($E139=$A$10,ROUND(_xlfn.XLOOKUP(AF$15,$D$10:$D$11,$C$10:$C$11,0,0)*$D139,2),IF($E139=$A$3,ROUND(_xlfn.XLOOKUP(AF$15,$D$3:$D$5,$C$3:$C$5,0,0)*$D139,2),IF($E139=$A$6,ROUND(_xlfn.XLOOKUP(AF$15,$D$6:$D$9,$C$6:$C$9,0,0)*$D139,2),""))))</f>
        <v/>
      </c>
      <c r="AG139" s="91"/>
      <c r="AH139" s="92"/>
      <c r="AI139" s="92"/>
      <c r="AJ139" s="92"/>
      <c r="AK139" s="93"/>
      <c r="AL139" s="120" t="str">
        <f>IF(OR(AND($E139=$A$6,$D$9=AL$15),AND($E139=$A$10,$D$11=AL$15),AND($E139=$A$3,$D$5=AL$15)),$D139-SUM($R139:AK139),IF($E139=$A$10,ROUND(_xlfn.XLOOKUP(AL$15,$D$10:$D$11,$C$10:$C$11,0,0)*$D139,2),IF($E139=$A$3,ROUND(_xlfn.XLOOKUP(AL$15,$D$3:$D$5,$C$3:$C$5,0,0)*$D139,2),IF($E139=$A$6,ROUND(_xlfn.XLOOKUP(AL$15,$D$6:$D$9,$C$6:$C$9,0,0)*$D139,2),""))))</f>
        <v/>
      </c>
      <c r="AM139" s="121" t="str">
        <f>IF(OR(AND($E139=$A$6,$D$9=AM$15),AND($E139=$A$10,$D$11=AM$15),AND($E139=$A$3,$D$5=AM$15)),$D139-SUM($R139:AL139),IF($E139=$A$10,ROUND(_xlfn.XLOOKUP(AM$15,$D$10:$D$11,$C$10:$C$11,0,0)*$D139,2),IF($E139=$A$3,ROUND(_xlfn.XLOOKUP(AM$15,$D$3:$D$5,$C$3:$C$5,0,0)*$D139,2),IF($E139=$A$6,ROUND(_xlfn.XLOOKUP(AM$15,$D$6:$D$9,$C$6:$C$9,0,0)*$D139,2),""))))</f>
        <v/>
      </c>
      <c r="AN139" s="122" t="str">
        <f>IF(OR(AND($E139=$A$6,$D$9=AN$15),AND($E139=$A$10,$D$11=AN$15),AND($E139=$A$3,$D$5=AN$15)),$D139-SUM($R139:AM139),IF($E139=$A$10,ROUND(_xlfn.XLOOKUP(AN$15,$D$10:$D$11,$C$10:$C$11,0,0)*$D139,2),IF($E139=$A$3,ROUND(_xlfn.XLOOKUP(AN$15,$D$3:$D$5,$C$3:$C$5,0,0)*$D139,2),IF($E139=$A$6,ROUND(_xlfn.XLOOKUP(AN$15,$D$6:$D$9,$C$6:$C$9,0,0)*$D139,2),""))))</f>
        <v/>
      </c>
      <c r="AO139" s="91"/>
      <c r="AP139" s="92"/>
      <c r="AQ139" s="93"/>
      <c r="AR139" s="92"/>
      <c r="AS139" s="91"/>
      <c r="AT139" s="93"/>
      <c r="AU139" s="130" t="str">
        <f>IF(OR(AND($E139=$A$6,$D$9=AU$15),AND($E139=$A$10,$D$11=AU$15),AND($E139=$A$3,$D$5=AU$15)),$D139-SUM($R139:AT139),IF($E139=$A$10,ROUND(_xlfn.XLOOKUP(AU$15,$D$10:$D$11,$C$10:$C$11,0,0)*$D139,2),IF($E139=$A$3,ROUND(_xlfn.XLOOKUP(AU$15,$D$3:$D$5,$C$3:$C$5,0,0)*$D139,2),IF($E139=$A$6,ROUND(_xlfn.XLOOKUP(AU$15,$D$6:$D$9,$C$6:$C$9,0,0)*$D139,2),""))))</f>
        <v/>
      </c>
      <c r="AV139" s="3" t="str">
        <f>IF(SUM(R139:AU139)=D139,"","CORRIGIR")</f>
        <v/>
      </c>
    </row>
    <row r="140" spans="1:48" ht="14.4" x14ac:dyDescent="0.3">
      <c r="A140" s="52" t="s">
        <v>103</v>
      </c>
      <c r="B140" s="53" t="s">
        <v>17</v>
      </c>
      <c r="C140" s="79">
        <f t="shared" si="6"/>
        <v>9.5238095238095247E-3</v>
      </c>
      <c r="D140" s="115">
        <f>SUBTOTAL(9,D141)</f>
        <v>1</v>
      </c>
      <c r="E140" s="55"/>
      <c r="F140" s="56"/>
      <c r="G140" s="57"/>
      <c r="H140" s="56"/>
      <c r="I140" s="57"/>
      <c r="J140" s="56"/>
      <c r="K140" s="57"/>
      <c r="L140" s="56"/>
      <c r="M140" s="57"/>
      <c r="N140" s="56"/>
      <c r="O140" s="57"/>
      <c r="P140" s="56"/>
      <c r="Q140" s="58"/>
      <c r="R140" s="100"/>
      <c r="S140" s="101"/>
      <c r="T140" s="100"/>
      <c r="U140" s="101"/>
      <c r="V140" s="100"/>
      <c r="W140" s="101"/>
      <c r="X140" s="100"/>
      <c r="Y140" s="101"/>
      <c r="Z140" s="100"/>
      <c r="AA140" s="101"/>
      <c r="AB140" s="100"/>
      <c r="AC140" s="101"/>
      <c r="AD140" s="100"/>
      <c r="AE140" s="101"/>
      <c r="AF140" s="100"/>
      <c r="AG140" s="101"/>
      <c r="AH140" s="100"/>
      <c r="AI140" s="101"/>
      <c r="AJ140" s="100"/>
      <c r="AK140" s="101"/>
      <c r="AL140" s="100"/>
      <c r="AM140" s="101"/>
      <c r="AN140" s="100"/>
      <c r="AO140" s="101"/>
      <c r="AP140" s="100"/>
      <c r="AQ140" s="101"/>
      <c r="AR140" s="100"/>
      <c r="AS140" s="101"/>
      <c r="AT140" s="100"/>
      <c r="AU140" s="102"/>
    </row>
    <row r="141" spans="1:48" ht="14.4" outlineLevel="1" x14ac:dyDescent="0.3">
      <c r="A141" s="62" t="s">
        <v>273</v>
      </c>
      <c r="B141" s="63" t="s">
        <v>17</v>
      </c>
      <c r="C141" s="68">
        <f t="shared" si="6"/>
        <v>9.5238095238095247E-3</v>
      </c>
      <c r="D141" s="112">
        <v>1</v>
      </c>
      <c r="E141" s="76" t="s">
        <v>122</v>
      </c>
      <c r="F141" s="66"/>
      <c r="G141" s="66"/>
      <c r="H141" s="66"/>
      <c r="I141" s="66"/>
      <c r="J141" s="66"/>
      <c r="K141" s="66" t="s">
        <v>191</v>
      </c>
      <c r="L141" s="66" t="s">
        <v>191</v>
      </c>
      <c r="M141" s="66" t="s">
        <v>191</v>
      </c>
      <c r="N141" s="66" t="s">
        <v>191</v>
      </c>
      <c r="O141" s="66">
        <v>1</v>
      </c>
      <c r="P141" s="66"/>
      <c r="Q141" s="66"/>
      <c r="R141" s="132">
        <f>IF(F141=1,ROUND(_xlfn.XLOOKUP($E141,$A$2:$A$11,$C$2:$C$11,0,0)*F141*$D141,2),0)</f>
        <v>0</v>
      </c>
      <c r="S141" s="121">
        <f>IF(G141=1,ROUND(_xlfn.XLOOKUP($E141,$A$2:$A$11,$C$2:$C$11,0,0)*G141*$D141,2),0)</f>
        <v>0</v>
      </c>
      <c r="T141" s="121">
        <f>IF(H141=1,ROUND(_xlfn.XLOOKUP($E141,$A$2:$A$11,$C$2:$C$11,0,0)*H141*$D141,2),0)</f>
        <v>0</v>
      </c>
      <c r="U141" s="121">
        <f>IF(I141=1,ROUND(_xlfn.XLOOKUP($E141,$A$2:$A$11,$C$2:$C$11,0,0)*I141*$D141,2),0)</f>
        <v>0</v>
      </c>
      <c r="V141" s="121">
        <f>IF(J141=1,ROUND(_xlfn.XLOOKUP($E141,$A$2:$A$11,$C$2:$C$11,0,0)*J141*$D141,2),0)</f>
        <v>0</v>
      </c>
      <c r="W141" s="121">
        <f>IF(K141=1,ROUND(_xlfn.XLOOKUP($E141,$A$2:$A$11,$C$2:$C$11,0,0)*K141*$D141,2),0)</f>
        <v>0</v>
      </c>
      <c r="X141" s="121">
        <f>IF(L141=1,ROUND(_xlfn.XLOOKUP($E141,$A$2:$A$11,$C$2:$C$11,0,0)*L141*$D141,2),0)</f>
        <v>0</v>
      </c>
      <c r="Y141" s="121">
        <f>IF(M141=1,ROUND(_xlfn.XLOOKUP($E141,$A$2:$A$11,$C$2:$C$11,0,0)*M141*$D141,2),0)</f>
        <v>0</v>
      </c>
      <c r="Z141" s="121">
        <f>IF(N141=1,ROUND(_xlfn.XLOOKUP($E141,$A$2:$A$11,$C$2:$C$11,0,0)*N141*$D141,2),0)</f>
        <v>0</v>
      </c>
      <c r="AA141" s="121">
        <f>IF(O141=1,ROUND(_xlfn.XLOOKUP($E141,$A$2:$A$11,$C$2:$C$11,0,0)*O141*$D141,2),0)</f>
        <v>0.25</v>
      </c>
      <c r="AB141" s="121">
        <f>IF(P141=1,ROUND(_xlfn.XLOOKUP($E141,$A$2:$A$11,$C$2:$C$11,0,0)*P141*$D141,2),0)</f>
        <v>0</v>
      </c>
      <c r="AC141" s="121">
        <f>IF(Q141=1,ROUND(_xlfn.XLOOKUP($E141,$A$2:$A$11,$C$2:$C$11,0,0)*Q141*$D141,2),0)</f>
        <v>0</v>
      </c>
      <c r="AD141" s="120">
        <f>IF(OR(AND($E141=$A$6,$D$9=AD$15),AND($E141=$A$10,$D$11=AD$15),AND($E141=$A$3,$D$5=AD$15)),$D141-SUM($R141:AC141),IF($E141=$A$10,ROUND(_xlfn.XLOOKUP(AD$15,$D$10:$D$11,$C$10:$C$11,0,0)*$D141,2),IF($E141=$A$3,ROUND(_xlfn.XLOOKUP(AD$15,$D$3:$D$5,$C$3:$C$5,0,0)*$D141,2),IF($E141=$A$6,ROUND(_xlfn.XLOOKUP(AD$15,$D$6:$D$9,$C$6:$C$9,0,0)*$D141,2),""))))</f>
        <v>0</v>
      </c>
      <c r="AE141" s="121">
        <f>IF(OR(AND($E141=$A$6,$D$9=AE$15),AND($E141=$A$10,$D$11=AE$15),AND($E141=$A$3,$D$5=AE$15)),$D141-SUM($R141:AD141),IF($E141=$A$10,ROUND(_xlfn.XLOOKUP(AE$15,$D$10:$D$11,$C$10:$C$11,0,0)*$D141,2),IF($E141=$A$3,ROUND(_xlfn.XLOOKUP(AE$15,$D$3:$D$5,$C$3:$C$5,0,0)*$D141,2),IF($E141=$A$6,ROUND(_xlfn.XLOOKUP(AE$15,$D$6:$D$9,$C$6:$C$9,0,0)*$D141,2),""))))</f>
        <v>0</v>
      </c>
      <c r="AF141" s="122">
        <f>IF(OR(AND($E141=$A$6,$D$9=AF$15),AND($E141=$A$10,$D$11=AF$15),AND($E141=$A$3,$D$5=AF$15)),$D141-SUM($R141:AE141),IF($E141=$A$10,ROUND(_xlfn.XLOOKUP(AF$15,$D$10:$D$11,$C$10:$C$11,0,0)*$D141,2),IF($E141=$A$3,ROUND(_xlfn.XLOOKUP(AF$15,$D$3:$D$5,$C$3:$C$5,0,0)*$D141,2),IF($E141=$A$6,ROUND(_xlfn.XLOOKUP(AF$15,$D$6:$D$9,$C$6:$C$9,0,0)*$D141,2),""))))</f>
        <v>0.25</v>
      </c>
      <c r="AG141" s="91"/>
      <c r="AH141" s="92"/>
      <c r="AI141" s="92"/>
      <c r="AJ141" s="92"/>
      <c r="AK141" s="93"/>
      <c r="AL141" s="120">
        <f>IF(OR(AND($E141=$A$6,$D$9=AL$15),AND($E141=$A$10,$D$11=AL$15),AND($E141=$A$3,$D$5=AL$15)),$D141-SUM($R141:AK141),IF($E141=$A$10,ROUND(_xlfn.XLOOKUP(AL$15,$D$10:$D$11,$C$10:$C$11,0,0)*$D141,2),IF($E141=$A$3,ROUND(_xlfn.XLOOKUP(AL$15,$D$3:$D$5,$C$3:$C$5,0,0)*$D141,2),IF($E141=$A$6,ROUND(_xlfn.XLOOKUP(AL$15,$D$6:$D$9,$C$6:$C$9,0,0)*$D141,2),""))))</f>
        <v>0</v>
      </c>
      <c r="AM141" s="121">
        <f>IF(OR(AND($E141=$A$6,$D$9=AM$15),AND($E141=$A$10,$D$11=AM$15),AND($E141=$A$3,$D$5=AM$15)),$D141-SUM($R141:AL141),IF($E141=$A$10,ROUND(_xlfn.XLOOKUP(AM$15,$D$10:$D$11,$C$10:$C$11,0,0)*$D141,2),IF($E141=$A$3,ROUND(_xlfn.XLOOKUP(AM$15,$D$3:$D$5,$C$3:$C$5,0,0)*$D141,2),IF($E141=$A$6,ROUND(_xlfn.XLOOKUP(AM$15,$D$6:$D$9,$C$6:$C$9,0,0)*$D141,2),""))))</f>
        <v>0</v>
      </c>
      <c r="AN141" s="122">
        <f>IF(OR(AND($E141=$A$6,$D$9=AN$15),AND($E141=$A$10,$D$11=AN$15),AND($E141=$A$3,$D$5=AN$15)),$D141-SUM($R141:AM141),IF($E141=$A$10,ROUND(_xlfn.XLOOKUP(AN$15,$D$10:$D$11,$C$10:$C$11,0,0)*$D141,2),IF($E141=$A$3,ROUND(_xlfn.XLOOKUP(AN$15,$D$3:$D$5,$C$3:$C$5,0,0)*$D141,2),IF($E141=$A$6,ROUND(_xlfn.XLOOKUP(AN$15,$D$6:$D$9,$C$6:$C$9,0,0)*$D141,2),""))))</f>
        <v>0.25</v>
      </c>
      <c r="AO141" s="91"/>
      <c r="AP141" s="92"/>
      <c r="AQ141" s="93"/>
      <c r="AR141" s="92"/>
      <c r="AS141" s="91"/>
      <c r="AT141" s="93"/>
      <c r="AU141" s="130">
        <f>IF(OR(AND($E141=$A$6,$D$9=AU$15),AND($E141=$A$10,$D$11=AU$15),AND($E141=$A$3,$D$5=AU$15)),$D141-SUM($R141:AT141),IF($E141=$A$10,ROUND(_xlfn.XLOOKUP(AU$15,$D$10:$D$11,$C$10:$C$11,0,0)*$D141,2),IF($E141=$A$3,ROUND(_xlfn.XLOOKUP(AU$15,$D$3:$D$5,$C$3:$C$5,0,0)*$D141,2),IF($E141=$A$6,ROUND(_xlfn.XLOOKUP(AU$15,$D$6:$D$9,$C$6:$C$9,0,0)*$D141,2),""))))</f>
        <v>0.25</v>
      </c>
      <c r="AV141" s="3" t="str">
        <f>IF(SUM(R141:AU141)=D141,"","CORRIGIR")</f>
        <v/>
      </c>
    </row>
    <row r="142" spans="1:48" ht="14.4" x14ac:dyDescent="0.3">
      <c r="A142" s="52" t="s">
        <v>104</v>
      </c>
      <c r="B142" s="53" t="s">
        <v>18</v>
      </c>
      <c r="C142" s="79">
        <f t="shared" si="6"/>
        <v>9.5238095238095247E-3</v>
      </c>
      <c r="D142" s="115">
        <f>SUBTOTAL(9,D143)</f>
        <v>1</v>
      </c>
      <c r="E142" s="55"/>
      <c r="F142" s="56"/>
      <c r="G142" s="57"/>
      <c r="H142" s="56"/>
      <c r="I142" s="57"/>
      <c r="J142" s="56"/>
      <c r="K142" s="57"/>
      <c r="L142" s="56"/>
      <c r="M142" s="57"/>
      <c r="N142" s="56"/>
      <c r="O142" s="57"/>
      <c r="P142" s="56"/>
      <c r="Q142" s="58"/>
      <c r="R142" s="100"/>
      <c r="S142" s="101"/>
      <c r="T142" s="100"/>
      <c r="U142" s="101"/>
      <c r="V142" s="100"/>
      <c r="W142" s="101"/>
      <c r="X142" s="100"/>
      <c r="Y142" s="101"/>
      <c r="Z142" s="100"/>
      <c r="AA142" s="101"/>
      <c r="AB142" s="100"/>
      <c r="AC142" s="101"/>
      <c r="AD142" s="100"/>
      <c r="AE142" s="101"/>
      <c r="AF142" s="100"/>
      <c r="AG142" s="101"/>
      <c r="AH142" s="100"/>
      <c r="AI142" s="101"/>
      <c r="AJ142" s="100"/>
      <c r="AK142" s="101"/>
      <c r="AL142" s="100"/>
      <c r="AM142" s="101"/>
      <c r="AN142" s="100"/>
      <c r="AO142" s="101"/>
      <c r="AP142" s="100"/>
      <c r="AQ142" s="101"/>
      <c r="AR142" s="100"/>
      <c r="AS142" s="101"/>
      <c r="AT142" s="100"/>
      <c r="AU142" s="102"/>
    </row>
    <row r="143" spans="1:48" ht="14.4" outlineLevel="1" x14ac:dyDescent="0.3">
      <c r="A143" s="62" t="s">
        <v>274</v>
      </c>
      <c r="B143" s="63" t="s">
        <v>18</v>
      </c>
      <c r="C143" s="68">
        <f t="shared" si="6"/>
        <v>9.5238095238095247E-3</v>
      </c>
      <c r="D143" s="112">
        <v>1</v>
      </c>
      <c r="E143" s="76" t="s">
        <v>122</v>
      </c>
      <c r="F143" s="66"/>
      <c r="G143" s="66"/>
      <c r="H143" s="66"/>
      <c r="I143" s="66"/>
      <c r="J143" s="66"/>
      <c r="K143" s="66" t="s">
        <v>191</v>
      </c>
      <c r="L143" s="66" t="s">
        <v>191</v>
      </c>
      <c r="M143" s="66" t="s">
        <v>191</v>
      </c>
      <c r="N143" s="66" t="s">
        <v>191</v>
      </c>
      <c r="O143" s="66">
        <v>1</v>
      </c>
      <c r="P143" s="66"/>
      <c r="Q143" s="66"/>
      <c r="R143" s="132">
        <f>IF(F143=1,ROUND(_xlfn.XLOOKUP($E143,$A$2:$A$11,$C$2:$C$11,0,0)*F143*$D143,2),0)</f>
        <v>0</v>
      </c>
      <c r="S143" s="121">
        <f>IF(G143=1,ROUND(_xlfn.XLOOKUP($E143,$A$2:$A$11,$C$2:$C$11,0,0)*G143*$D143,2),0)</f>
        <v>0</v>
      </c>
      <c r="T143" s="121">
        <f>IF(H143=1,ROUND(_xlfn.XLOOKUP($E143,$A$2:$A$11,$C$2:$C$11,0,0)*H143*$D143,2),0)</f>
        <v>0</v>
      </c>
      <c r="U143" s="121">
        <f>IF(I143=1,ROUND(_xlfn.XLOOKUP($E143,$A$2:$A$11,$C$2:$C$11,0,0)*I143*$D143,2),0)</f>
        <v>0</v>
      </c>
      <c r="V143" s="121">
        <f>IF(J143=1,ROUND(_xlfn.XLOOKUP($E143,$A$2:$A$11,$C$2:$C$11,0,0)*J143*$D143,2),0)</f>
        <v>0</v>
      </c>
      <c r="W143" s="121">
        <f>IF(K143=1,ROUND(_xlfn.XLOOKUP($E143,$A$2:$A$11,$C$2:$C$11,0,0)*K143*$D143,2),0)</f>
        <v>0</v>
      </c>
      <c r="X143" s="121">
        <f>IF(L143=1,ROUND(_xlfn.XLOOKUP($E143,$A$2:$A$11,$C$2:$C$11,0,0)*L143*$D143,2),0)</f>
        <v>0</v>
      </c>
      <c r="Y143" s="121">
        <f>IF(M143=1,ROUND(_xlfn.XLOOKUP($E143,$A$2:$A$11,$C$2:$C$11,0,0)*M143*$D143,2),0)</f>
        <v>0</v>
      </c>
      <c r="Z143" s="121">
        <f>IF(N143=1,ROUND(_xlfn.XLOOKUP($E143,$A$2:$A$11,$C$2:$C$11,0,0)*N143*$D143,2),0)</f>
        <v>0</v>
      </c>
      <c r="AA143" s="121">
        <f>IF(O143=1,ROUND(_xlfn.XLOOKUP($E143,$A$2:$A$11,$C$2:$C$11,0,0)*O143*$D143,2),0)</f>
        <v>0.25</v>
      </c>
      <c r="AB143" s="121">
        <f>IF(P143=1,ROUND(_xlfn.XLOOKUP($E143,$A$2:$A$11,$C$2:$C$11,0,0)*P143*$D143,2),0)</f>
        <v>0</v>
      </c>
      <c r="AC143" s="121">
        <f>IF(Q143=1,ROUND(_xlfn.XLOOKUP($E143,$A$2:$A$11,$C$2:$C$11,0,0)*Q143*$D143,2),0)</f>
        <v>0</v>
      </c>
      <c r="AD143" s="120">
        <f>IF(OR(AND($E143=$A$6,$D$9=AD$15),AND($E143=$A$10,$D$11=AD$15),AND($E143=$A$3,$D$5=AD$15)),$D143-SUM($R143:AC143),IF($E143=$A$10,ROUND(_xlfn.XLOOKUP(AD$15,$D$10:$D$11,$C$10:$C$11,0,0)*$D143,2),IF($E143=$A$3,ROUND(_xlfn.XLOOKUP(AD$15,$D$3:$D$5,$C$3:$C$5,0,0)*$D143,2),IF($E143=$A$6,ROUND(_xlfn.XLOOKUP(AD$15,$D$6:$D$9,$C$6:$C$9,0,0)*$D143,2),""))))</f>
        <v>0</v>
      </c>
      <c r="AE143" s="121">
        <f>IF(OR(AND($E143=$A$6,$D$9=AE$15),AND($E143=$A$10,$D$11=AE$15),AND($E143=$A$3,$D$5=AE$15)),$D143-SUM($R143:AD143),IF($E143=$A$10,ROUND(_xlfn.XLOOKUP(AE$15,$D$10:$D$11,$C$10:$C$11,0,0)*$D143,2),IF($E143=$A$3,ROUND(_xlfn.XLOOKUP(AE$15,$D$3:$D$5,$C$3:$C$5,0,0)*$D143,2),IF($E143=$A$6,ROUND(_xlfn.XLOOKUP(AE$15,$D$6:$D$9,$C$6:$C$9,0,0)*$D143,2),""))))</f>
        <v>0</v>
      </c>
      <c r="AF143" s="122">
        <f>IF(OR(AND($E143=$A$6,$D$9=AF$15),AND($E143=$A$10,$D$11=AF$15),AND($E143=$A$3,$D$5=AF$15)),$D143-SUM($R143:AE143),IF($E143=$A$10,ROUND(_xlfn.XLOOKUP(AF$15,$D$10:$D$11,$C$10:$C$11,0,0)*$D143,2),IF($E143=$A$3,ROUND(_xlfn.XLOOKUP(AF$15,$D$3:$D$5,$C$3:$C$5,0,0)*$D143,2),IF($E143=$A$6,ROUND(_xlfn.XLOOKUP(AF$15,$D$6:$D$9,$C$6:$C$9,0,0)*$D143,2),""))))</f>
        <v>0.25</v>
      </c>
      <c r="AG143" s="91"/>
      <c r="AH143" s="92"/>
      <c r="AI143" s="92"/>
      <c r="AJ143" s="92"/>
      <c r="AK143" s="93"/>
      <c r="AL143" s="120">
        <f>IF(OR(AND($E143=$A$6,$D$9=AL$15),AND($E143=$A$10,$D$11=AL$15),AND($E143=$A$3,$D$5=AL$15)),$D143-SUM($R143:AK143),IF($E143=$A$10,ROUND(_xlfn.XLOOKUP(AL$15,$D$10:$D$11,$C$10:$C$11,0,0)*$D143,2),IF($E143=$A$3,ROUND(_xlfn.XLOOKUP(AL$15,$D$3:$D$5,$C$3:$C$5,0,0)*$D143,2),IF($E143=$A$6,ROUND(_xlfn.XLOOKUP(AL$15,$D$6:$D$9,$C$6:$C$9,0,0)*$D143,2),""))))</f>
        <v>0</v>
      </c>
      <c r="AM143" s="121">
        <f>IF(OR(AND($E143=$A$6,$D$9=AM$15),AND($E143=$A$10,$D$11=AM$15),AND($E143=$A$3,$D$5=AM$15)),$D143-SUM($R143:AL143),IF($E143=$A$10,ROUND(_xlfn.XLOOKUP(AM$15,$D$10:$D$11,$C$10:$C$11,0,0)*$D143,2),IF($E143=$A$3,ROUND(_xlfn.XLOOKUP(AM$15,$D$3:$D$5,$C$3:$C$5,0,0)*$D143,2),IF($E143=$A$6,ROUND(_xlfn.XLOOKUP(AM$15,$D$6:$D$9,$C$6:$C$9,0,0)*$D143,2),""))))</f>
        <v>0</v>
      </c>
      <c r="AN143" s="122">
        <f>IF(OR(AND($E143=$A$6,$D$9=AN$15),AND($E143=$A$10,$D$11=AN$15),AND($E143=$A$3,$D$5=AN$15)),$D143-SUM($R143:AM143),IF($E143=$A$10,ROUND(_xlfn.XLOOKUP(AN$15,$D$10:$D$11,$C$10:$C$11,0,0)*$D143,2),IF($E143=$A$3,ROUND(_xlfn.XLOOKUP(AN$15,$D$3:$D$5,$C$3:$C$5,0,0)*$D143,2),IF($E143=$A$6,ROUND(_xlfn.XLOOKUP(AN$15,$D$6:$D$9,$C$6:$C$9,0,0)*$D143,2),""))))</f>
        <v>0.25</v>
      </c>
      <c r="AO143" s="91"/>
      <c r="AP143" s="92"/>
      <c r="AQ143" s="93"/>
      <c r="AR143" s="92"/>
      <c r="AS143" s="91"/>
      <c r="AT143" s="93"/>
      <c r="AU143" s="130">
        <f>IF(OR(AND($E143=$A$6,$D$9=AU$15),AND($E143=$A$10,$D$11=AU$15),AND($E143=$A$3,$D$5=AU$15)),$D143-SUM($R143:AT143),IF($E143=$A$10,ROUND(_xlfn.XLOOKUP(AU$15,$D$10:$D$11,$C$10:$C$11,0,0)*$D143,2),IF($E143=$A$3,ROUND(_xlfn.XLOOKUP(AU$15,$D$3:$D$5,$C$3:$C$5,0,0)*$D143,2),IF($E143=$A$6,ROUND(_xlfn.XLOOKUP(AU$15,$D$6:$D$9,$C$6:$C$9,0,0)*$D143,2),""))))</f>
        <v>0.25</v>
      </c>
      <c r="AV143" s="3" t="str">
        <f>IF(SUM(R143:AU143)=D143,"","CORRIGIR")</f>
        <v/>
      </c>
    </row>
    <row r="144" spans="1:48" s="33" customFormat="1" ht="14.4" x14ac:dyDescent="0.3">
      <c r="A144" s="70">
        <v>9</v>
      </c>
      <c r="B144" s="71" t="s">
        <v>129</v>
      </c>
      <c r="C144" s="77">
        <f t="shared" si="6"/>
        <v>6.6666666666666666E-2</v>
      </c>
      <c r="D144" s="114">
        <f>SUBTOTAL(9,D145:D155)</f>
        <v>7</v>
      </c>
      <c r="E144" s="72"/>
      <c r="F144" s="73"/>
      <c r="G144" s="74"/>
      <c r="H144" s="75"/>
      <c r="I144" s="74"/>
      <c r="J144" s="75"/>
      <c r="K144" s="74"/>
      <c r="L144" s="75"/>
      <c r="M144" s="74"/>
      <c r="N144" s="75"/>
      <c r="O144" s="74"/>
      <c r="P144" s="75"/>
      <c r="Q144" s="72"/>
      <c r="R144" s="103"/>
      <c r="S144" s="104"/>
      <c r="T144" s="103"/>
      <c r="U144" s="104"/>
      <c r="V144" s="103"/>
      <c r="W144" s="104"/>
      <c r="X144" s="103"/>
      <c r="Y144" s="104"/>
      <c r="Z144" s="103"/>
      <c r="AA144" s="104"/>
      <c r="AB144" s="103"/>
      <c r="AC144" s="104"/>
      <c r="AD144" s="103"/>
      <c r="AE144" s="104"/>
      <c r="AF144" s="103"/>
      <c r="AG144" s="104"/>
      <c r="AH144" s="103"/>
      <c r="AI144" s="104"/>
      <c r="AJ144" s="103"/>
      <c r="AK144" s="104"/>
      <c r="AL144" s="103"/>
      <c r="AM144" s="104"/>
      <c r="AN144" s="103"/>
      <c r="AO144" s="104"/>
      <c r="AP144" s="103"/>
      <c r="AQ144" s="104"/>
      <c r="AR144" s="103"/>
      <c r="AS144" s="104"/>
      <c r="AT144" s="103"/>
      <c r="AU144" s="105"/>
      <c r="AV144" s="3"/>
    </row>
    <row r="145" spans="1:48" ht="14.4" x14ac:dyDescent="0.3">
      <c r="A145" s="52" t="s">
        <v>105</v>
      </c>
      <c r="B145" s="53" t="s">
        <v>5</v>
      </c>
      <c r="C145" s="54">
        <f t="shared" ref="C145:C182" si="8">D145/$D$13</f>
        <v>1.9047619047619049E-2</v>
      </c>
      <c r="D145" s="115">
        <f>SUBTOTAL(9,D146:D147)</f>
        <v>2</v>
      </c>
      <c r="E145" s="55"/>
      <c r="F145" s="56"/>
      <c r="G145" s="57"/>
      <c r="H145" s="56"/>
      <c r="I145" s="57"/>
      <c r="J145" s="56"/>
      <c r="K145" s="57"/>
      <c r="L145" s="56"/>
      <c r="M145" s="57"/>
      <c r="N145" s="56"/>
      <c r="O145" s="57"/>
      <c r="P145" s="56"/>
      <c r="Q145" s="58"/>
      <c r="R145" s="100"/>
      <c r="S145" s="101"/>
      <c r="T145" s="100"/>
      <c r="U145" s="101"/>
      <c r="V145" s="100"/>
      <c r="W145" s="101"/>
      <c r="X145" s="100"/>
      <c r="Y145" s="101"/>
      <c r="Z145" s="100"/>
      <c r="AA145" s="101"/>
      <c r="AB145" s="100"/>
      <c r="AC145" s="101"/>
      <c r="AD145" s="100"/>
      <c r="AE145" s="101"/>
      <c r="AF145" s="100"/>
      <c r="AG145" s="101"/>
      <c r="AH145" s="100"/>
      <c r="AI145" s="101"/>
      <c r="AJ145" s="100"/>
      <c r="AK145" s="101"/>
      <c r="AL145" s="100"/>
      <c r="AM145" s="101"/>
      <c r="AN145" s="100"/>
      <c r="AO145" s="101"/>
      <c r="AP145" s="100"/>
      <c r="AQ145" s="101"/>
      <c r="AR145" s="100"/>
      <c r="AS145" s="101"/>
      <c r="AT145" s="100"/>
      <c r="AU145" s="102"/>
    </row>
    <row r="146" spans="1:48" ht="14.4" outlineLevel="1" x14ac:dyDescent="0.3">
      <c r="A146" s="62" t="s">
        <v>275</v>
      </c>
      <c r="B146" s="63" t="s">
        <v>187</v>
      </c>
      <c r="C146" s="68">
        <f t="shared" si="8"/>
        <v>9.5238095238095247E-3</v>
      </c>
      <c r="D146" s="112">
        <v>1</v>
      </c>
      <c r="E146" s="65" t="s">
        <v>293</v>
      </c>
      <c r="F146" s="66"/>
      <c r="G146" s="66"/>
      <c r="H146" s="66"/>
      <c r="I146" s="66" t="s">
        <v>191</v>
      </c>
      <c r="J146" s="66">
        <v>1</v>
      </c>
      <c r="K146" s="66"/>
      <c r="L146" s="66"/>
      <c r="M146" s="66"/>
      <c r="N146" s="66"/>
      <c r="O146" s="66"/>
      <c r="P146" s="66"/>
      <c r="Q146" s="66"/>
      <c r="R146" s="132">
        <f>IF(F146=1,ROUND(_xlfn.XLOOKUP($E146,$A$2:$A$11,$C$2:$C$11,0,0)*F146*$D146,2),0)</f>
        <v>0</v>
      </c>
      <c r="S146" s="121">
        <f>IF(G146=1,ROUND(_xlfn.XLOOKUP($E146,$A$2:$A$11,$C$2:$C$11,0,0)*G146*$D146,2),0)</f>
        <v>0</v>
      </c>
      <c r="T146" s="121">
        <f>IF(H146=1,ROUND(_xlfn.XLOOKUP($E146,$A$2:$A$11,$C$2:$C$11,0,0)*H146*$D146,2),0)</f>
        <v>0</v>
      </c>
      <c r="U146" s="121">
        <f>IF(I146=1,ROUND(_xlfn.XLOOKUP($E146,$A$2:$A$11,$C$2:$C$11,0,0)*I146*$D146,2),0)</f>
        <v>0</v>
      </c>
      <c r="V146" s="121">
        <f>IF(J146=1,ROUND(_xlfn.XLOOKUP($E146,$A$2:$A$11,$C$2:$C$11,0,0)*J146*$D146,2),0)</f>
        <v>1</v>
      </c>
      <c r="W146" s="121">
        <f>IF(K146=1,ROUND(_xlfn.XLOOKUP($E146,$A$2:$A$11,$C$2:$C$11,0,0)*K146*$D146,2),0)</f>
        <v>0</v>
      </c>
      <c r="X146" s="121">
        <f>IF(L146=1,ROUND(_xlfn.XLOOKUP($E146,$A$2:$A$11,$C$2:$C$11,0,0)*L146*$D146,2),0)</f>
        <v>0</v>
      </c>
      <c r="Y146" s="121">
        <f>IF(M146=1,ROUND(_xlfn.XLOOKUP($E146,$A$2:$A$11,$C$2:$C$11,0,0)*M146*$D146,2),0)</f>
        <v>0</v>
      </c>
      <c r="Z146" s="121">
        <f>IF(N146=1,ROUND(_xlfn.XLOOKUP($E146,$A$2:$A$11,$C$2:$C$11,0,0)*N146*$D146,2),0)</f>
        <v>0</v>
      </c>
      <c r="AA146" s="121">
        <f>IF(O146=1,ROUND(_xlfn.XLOOKUP($E146,$A$2:$A$11,$C$2:$C$11,0,0)*O146*$D146,2),0)</f>
        <v>0</v>
      </c>
      <c r="AB146" s="121">
        <f>IF(P146=1,ROUND(_xlfn.XLOOKUP($E146,$A$2:$A$11,$C$2:$C$11,0,0)*P146*$D146,2),0)</f>
        <v>0</v>
      </c>
      <c r="AC146" s="121">
        <f>IF(Q146=1,ROUND(_xlfn.XLOOKUP($E146,$A$2:$A$11,$C$2:$C$11,0,0)*Q146*$D146,2),0)</f>
        <v>0</v>
      </c>
      <c r="AD146" s="120" t="str">
        <f>IF(OR(AND($E146=$A$6,$D$9=AD$15),AND($E146=$A$10,$D$11=AD$15),AND($E146=$A$3,$D$5=AD$15)),$D146-SUM($R146:AC146),IF($E146=$A$10,ROUND(_xlfn.XLOOKUP(AD$15,$D$10:$D$11,$C$10:$C$11,0,0)*$D146,2),IF($E146=$A$3,ROUND(_xlfn.XLOOKUP(AD$15,$D$3:$D$5,$C$3:$C$5,0,0)*$D146,2),IF($E146=$A$6,ROUND(_xlfn.XLOOKUP(AD$15,$D$6:$D$9,$C$6:$C$9,0,0)*$D146,2),""))))</f>
        <v/>
      </c>
      <c r="AE146" s="121" t="str">
        <f>IF(OR(AND($E146=$A$6,$D$9=AE$15),AND($E146=$A$10,$D$11=AE$15),AND($E146=$A$3,$D$5=AE$15)),$D146-SUM($R146:AD146),IF($E146=$A$10,ROUND(_xlfn.XLOOKUP(AE$15,$D$10:$D$11,$C$10:$C$11,0,0)*$D146,2),IF($E146=$A$3,ROUND(_xlfn.XLOOKUP(AE$15,$D$3:$D$5,$C$3:$C$5,0,0)*$D146,2),IF($E146=$A$6,ROUND(_xlfn.XLOOKUP(AE$15,$D$6:$D$9,$C$6:$C$9,0,0)*$D146,2),""))))</f>
        <v/>
      </c>
      <c r="AF146" s="122" t="str">
        <f>IF(OR(AND($E146=$A$6,$D$9=AF$15),AND($E146=$A$10,$D$11=AF$15),AND($E146=$A$3,$D$5=AF$15)),$D146-SUM($R146:AE146),IF($E146=$A$10,ROUND(_xlfn.XLOOKUP(AF$15,$D$10:$D$11,$C$10:$C$11,0,0)*$D146,2),IF($E146=$A$3,ROUND(_xlfn.XLOOKUP(AF$15,$D$3:$D$5,$C$3:$C$5,0,0)*$D146,2),IF($E146=$A$6,ROUND(_xlfn.XLOOKUP(AF$15,$D$6:$D$9,$C$6:$C$9,0,0)*$D146,2),""))))</f>
        <v/>
      </c>
      <c r="AG146" s="91"/>
      <c r="AH146" s="92"/>
      <c r="AI146" s="92"/>
      <c r="AJ146" s="92"/>
      <c r="AK146" s="93"/>
      <c r="AL146" s="120" t="str">
        <f>IF(OR(AND($E146=$A$6,$D$9=AL$15),AND($E146=$A$10,$D$11=AL$15),AND($E146=$A$3,$D$5=AL$15)),$D146-SUM($R146:AK146),IF($E146=$A$10,ROUND(_xlfn.XLOOKUP(AL$15,$D$10:$D$11,$C$10:$C$11,0,0)*$D146,2),IF($E146=$A$3,ROUND(_xlfn.XLOOKUP(AL$15,$D$3:$D$5,$C$3:$C$5,0,0)*$D146,2),IF($E146=$A$6,ROUND(_xlfn.XLOOKUP(AL$15,$D$6:$D$9,$C$6:$C$9,0,0)*$D146,2),""))))</f>
        <v/>
      </c>
      <c r="AM146" s="121" t="str">
        <f>IF(OR(AND($E146=$A$6,$D$9=AM$15),AND($E146=$A$10,$D$11=AM$15),AND($E146=$A$3,$D$5=AM$15)),$D146-SUM($R146:AL146),IF($E146=$A$10,ROUND(_xlfn.XLOOKUP(AM$15,$D$10:$D$11,$C$10:$C$11,0,0)*$D146,2),IF($E146=$A$3,ROUND(_xlfn.XLOOKUP(AM$15,$D$3:$D$5,$C$3:$C$5,0,0)*$D146,2),IF($E146=$A$6,ROUND(_xlfn.XLOOKUP(AM$15,$D$6:$D$9,$C$6:$C$9,0,0)*$D146,2),""))))</f>
        <v/>
      </c>
      <c r="AN146" s="122" t="str">
        <f>IF(OR(AND($E146=$A$6,$D$9=AN$15),AND($E146=$A$10,$D$11=AN$15),AND($E146=$A$3,$D$5=AN$15)),$D146-SUM($R146:AM146),IF($E146=$A$10,ROUND(_xlfn.XLOOKUP(AN$15,$D$10:$D$11,$C$10:$C$11,0,0)*$D146,2),IF($E146=$A$3,ROUND(_xlfn.XLOOKUP(AN$15,$D$3:$D$5,$C$3:$C$5,0,0)*$D146,2),IF($E146=$A$6,ROUND(_xlfn.XLOOKUP(AN$15,$D$6:$D$9,$C$6:$C$9,0,0)*$D146,2),""))))</f>
        <v/>
      </c>
      <c r="AO146" s="91"/>
      <c r="AP146" s="92"/>
      <c r="AQ146" s="93"/>
      <c r="AR146" s="92"/>
      <c r="AS146" s="91"/>
      <c r="AT146" s="93"/>
      <c r="AU146" s="130" t="str">
        <f>IF(OR(AND($E146=$A$6,$D$9=AU$15),AND($E146=$A$10,$D$11=AU$15),AND($E146=$A$3,$D$5=AU$15)),$D146-SUM($R146:AT146),IF($E146=$A$10,ROUND(_xlfn.XLOOKUP(AU$15,$D$10:$D$11,$C$10:$C$11,0,0)*$D146,2),IF($E146=$A$3,ROUND(_xlfn.XLOOKUP(AU$15,$D$3:$D$5,$C$3:$C$5,0,0)*$D146,2),IF($E146=$A$6,ROUND(_xlfn.XLOOKUP(AU$15,$D$6:$D$9,$C$6:$C$9,0,0)*$D146,2),""))))</f>
        <v/>
      </c>
      <c r="AV146" s="3" t="str">
        <f>IF(SUM(R146:AU146)=D146,"","CORRIGIR")</f>
        <v/>
      </c>
    </row>
    <row r="147" spans="1:48" ht="14.4" outlineLevel="1" x14ac:dyDescent="0.3">
      <c r="A147" s="62" t="s">
        <v>276</v>
      </c>
      <c r="B147" s="63" t="s">
        <v>183</v>
      </c>
      <c r="C147" s="68">
        <f t="shared" si="8"/>
        <v>9.5238095238095247E-3</v>
      </c>
      <c r="D147" s="112">
        <v>1</v>
      </c>
      <c r="E147" s="65" t="s">
        <v>293</v>
      </c>
      <c r="F147" s="66"/>
      <c r="G147" s="66"/>
      <c r="H147" s="66"/>
      <c r="I147" s="66"/>
      <c r="J147" s="66"/>
      <c r="K147" s="66" t="s">
        <v>191</v>
      </c>
      <c r="L147" s="66">
        <v>1</v>
      </c>
      <c r="M147" s="66"/>
      <c r="N147" s="66"/>
      <c r="O147" s="66"/>
      <c r="P147" s="66"/>
      <c r="Q147" s="66"/>
      <c r="R147" s="132">
        <f>IF(F147=1,ROUND(_xlfn.XLOOKUP($E147,$A$2:$A$11,$C$2:$C$11,0,0)*F147*$D147,2),0)</f>
        <v>0</v>
      </c>
      <c r="S147" s="121">
        <f>IF(G147=1,ROUND(_xlfn.XLOOKUP($E147,$A$2:$A$11,$C$2:$C$11,0,0)*G147*$D147,2),0)</f>
        <v>0</v>
      </c>
      <c r="T147" s="121">
        <f>IF(H147=1,ROUND(_xlfn.XLOOKUP($E147,$A$2:$A$11,$C$2:$C$11,0,0)*H147*$D147,2),0)</f>
        <v>0</v>
      </c>
      <c r="U147" s="121">
        <f>IF(I147=1,ROUND(_xlfn.XLOOKUP($E147,$A$2:$A$11,$C$2:$C$11,0,0)*I147*$D147,2),0)</f>
        <v>0</v>
      </c>
      <c r="V147" s="121">
        <f>IF(J147=1,ROUND(_xlfn.XLOOKUP($E147,$A$2:$A$11,$C$2:$C$11,0,0)*J147*$D147,2),0)</f>
        <v>0</v>
      </c>
      <c r="W147" s="121">
        <f>IF(K147=1,ROUND(_xlfn.XLOOKUP($E147,$A$2:$A$11,$C$2:$C$11,0,0)*K147*$D147,2),0)</f>
        <v>0</v>
      </c>
      <c r="X147" s="121">
        <f>IF(L147=1,ROUND(_xlfn.XLOOKUP($E147,$A$2:$A$11,$C$2:$C$11,0,0)*L147*$D147,2),0)</f>
        <v>1</v>
      </c>
      <c r="Y147" s="121">
        <f>IF(M147=1,ROUND(_xlfn.XLOOKUP($E147,$A$2:$A$11,$C$2:$C$11,0,0)*M147*$D147,2),0)</f>
        <v>0</v>
      </c>
      <c r="Z147" s="121">
        <f>IF(N147=1,ROUND(_xlfn.XLOOKUP($E147,$A$2:$A$11,$C$2:$C$11,0,0)*N147*$D147,2),0)</f>
        <v>0</v>
      </c>
      <c r="AA147" s="121">
        <f>IF(O147=1,ROUND(_xlfn.XLOOKUP($E147,$A$2:$A$11,$C$2:$C$11,0,0)*O147*$D147,2),0)</f>
        <v>0</v>
      </c>
      <c r="AB147" s="121">
        <f>IF(P147=1,ROUND(_xlfn.XLOOKUP($E147,$A$2:$A$11,$C$2:$C$11,0,0)*P147*$D147,2),0)</f>
        <v>0</v>
      </c>
      <c r="AC147" s="121">
        <f>IF(Q147=1,ROUND(_xlfn.XLOOKUP($E147,$A$2:$A$11,$C$2:$C$11,0,0)*Q147*$D147,2),0)</f>
        <v>0</v>
      </c>
      <c r="AD147" s="120" t="str">
        <f>IF(OR(AND($E147=$A$6,$D$9=AD$15),AND($E147=$A$10,$D$11=AD$15),AND($E147=$A$3,$D$5=AD$15)),$D147-SUM($R147:AC147),IF($E147=$A$10,ROUND(_xlfn.XLOOKUP(AD$15,$D$10:$D$11,$C$10:$C$11,0,0)*$D147,2),IF($E147=$A$3,ROUND(_xlfn.XLOOKUP(AD$15,$D$3:$D$5,$C$3:$C$5,0,0)*$D147,2),IF($E147=$A$6,ROUND(_xlfn.XLOOKUP(AD$15,$D$6:$D$9,$C$6:$C$9,0,0)*$D147,2),""))))</f>
        <v/>
      </c>
      <c r="AE147" s="121" t="str">
        <f>IF(OR(AND($E147=$A$6,$D$9=AE$15),AND($E147=$A$10,$D$11=AE$15),AND($E147=$A$3,$D$5=AE$15)),$D147-SUM($R147:AD147),IF($E147=$A$10,ROUND(_xlfn.XLOOKUP(AE$15,$D$10:$D$11,$C$10:$C$11,0,0)*$D147,2),IF($E147=$A$3,ROUND(_xlfn.XLOOKUP(AE$15,$D$3:$D$5,$C$3:$C$5,0,0)*$D147,2),IF($E147=$A$6,ROUND(_xlfn.XLOOKUP(AE$15,$D$6:$D$9,$C$6:$C$9,0,0)*$D147,2),""))))</f>
        <v/>
      </c>
      <c r="AF147" s="122" t="str">
        <f>IF(OR(AND($E147=$A$6,$D$9=AF$15),AND($E147=$A$10,$D$11=AF$15),AND($E147=$A$3,$D$5=AF$15)),$D147-SUM($R147:AE147),IF($E147=$A$10,ROUND(_xlfn.XLOOKUP(AF$15,$D$10:$D$11,$C$10:$C$11,0,0)*$D147,2),IF($E147=$A$3,ROUND(_xlfn.XLOOKUP(AF$15,$D$3:$D$5,$C$3:$C$5,0,0)*$D147,2),IF($E147=$A$6,ROUND(_xlfn.XLOOKUP(AF$15,$D$6:$D$9,$C$6:$C$9,0,0)*$D147,2),""))))</f>
        <v/>
      </c>
      <c r="AG147" s="91"/>
      <c r="AH147" s="92"/>
      <c r="AI147" s="92"/>
      <c r="AJ147" s="92"/>
      <c r="AK147" s="93"/>
      <c r="AL147" s="120" t="str">
        <f>IF(OR(AND($E147=$A$6,$D$9=AL$15),AND($E147=$A$10,$D$11=AL$15),AND($E147=$A$3,$D$5=AL$15)),$D147-SUM($R147:AK147),IF($E147=$A$10,ROUND(_xlfn.XLOOKUP(AL$15,$D$10:$D$11,$C$10:$C$11,0,0)*$D147,2),IF($E147=$A$3,ROUND(_xlfn.XLOOKUP(AL$15,$D$3:$D$5,$C$3:$C$5,0,0)*$D147,2),IF($E147=$A$6,ROUND(_xlfn.XLOOKUP(AL$15,$D$6:$D$9,$C$6:$C$9,0,0)*$D147,2),""))))</f>
        <v/>
      </c>
      <c r="AM147" s="121" t="str">
        <f>IF(OR(AND($E147=$A$6,$D$9=AM$15),AND($E147=$A$10,$D$11=AM$15),AND($E147=$A$3,$D$5=AM$15)),$D147-SUM($R147:AL147),IF($E147=$A$10,ROUND(_xlfn.XLOOKUP(AM$15,$D$10:$D$11,$C$10:$C$11,0,0)*$D147,2),IF($E147=$A$3,ROUND(_xlfn.XLOOKUP(AM$15,$D$3:$D$5,$C$3:$C$5,0,0)*$D147,2),IF($E147=$A$6,ROUND(_xlfn.XLOOKUP(AM$15,$D$6:$D$9,$C$6:$C$9,0,0)*$D147,2),""))))</f>
        <v/>
      </c>
      <c r="AN147" s="122" t="str">
        <f>IF(OR(AND($E147=$A$6,$D$9=AN$15),AND($E147=$A$10,$D$11=AN$15),AND($E147=$A$3,$D$5=AN$15)),$D147-SUM($R147:AM147),IF($E147=$A$10,ROUND(_xlfn.XLOOKUP(AN$15,$D$10:$D$11,$C$10:$C$11,0,0)*$D147,2),IF($E147=$A$3,ROUND(_xlfn.XLOOKUP(AN$15,$D$3:$D$5,$C$3:$C$5,0,0)*$D147,2),IF($E147=$A$6,ROUND(_xlfn.XLOOKUP(AN$15,$D$6:$D$9,$C$6:$C$9,0,0)*$D147,2),""))))</f>
        <v/>
      </c>
      <c r="AO147" s="91"/>
      <c r="AP147" s="92"/>
      <c r="AQ147" s="93"/>
      <c r="AR147" s="92"/>
      <c r="AS147" s="91"/>
      <c r="AT147" s="93"/>
      <c r="AU147" s="130" t="str">
        <f>IF(OR(AND($E147=$A$6,$D$9=AU$15),AND($E147=$A$10,$D$11=AU$15),AND($E147=$A$3,$D$5=AU$15)),$D147-SUM($R147:AT147),IF($E147=$A$10,ROUND(_xlfn.XLOOKUP(AU$15,$D$10:$D$11,$C$10:$C$11,0,0)*$D147,2),IF($E147=$A$3,ROUND(_xlfn.XLOOKUP(AU$15,$D$3:$D$5,$C$3:$C$5,0,0)*$D147,2),IF($E147=$A$6,ROUND(_xlfn.XLOOKUP(AU$15,$D$6:$D$9,$C$6:$C$9,0,0)*$D147,2),""))))</f>
        <v/>
      </c>
      <c r="AV147" s="3" t="str">
        <f>IF(SUM(R147:AU147)=D147,"","CORRIGIR")</f>
        <v/>
      </c>
    </row>
    <row r="148" spans="1:48" ht="14.4" x14ac:dyDescent="0.3">
      <c r="A148" s="52" t="s">
        <v>176</v>
      </c>
      <c r="B148" s="53" t="s">
        <v>64</v>
      </c>
      <c r="C148" s="79">
        <f t="shared" si="8"/>
        <v>2.8571428571428571E-2</v>
      </c>
      <c r="D148" s="115">
        <f>SUBTOTAL(9,D149:D151)</f>
        <v>3</v>
      </c>
      <c r="E148" s="55"/>
      <c r="F148" s="56"/>
      <c r="G148" s="57"/>
      <c r="H148" s="56"/>
      <c r="I148" s="57"/>
      <c r="J148" s="56"/>
      <c r="K148" s="57"/>
      <c r="L148" s="56"/>
      <c r="M148" s="57"/>
      <c r="N148" s="56"/>
      <c r="O148" s="57"/>
      <c r="P148" s="56"/>
      <c r="Q148" s="58"/>
      <c r="R148" s="100"/>
      <c r="S148" s="101"/>
      <c r="T148" s="100"/>
      <c r="U148" s="101"/>
      <c r="V148" s="100"/>
      <c r="W148" s="101"/>
      <c r="X148" s="100"/>
      <c r="Y148" s="101"/>
      <c r="Z148" s="100"/>
      <c r="AA148" s="101"/>
      <c r="AB148" s="100"/>
      <c r="AC148" s="101"/>
      <c r="AD148" s="100"/>
      <c r="AE148" s="101"/>
      <c r="AF148" s="100"/>
      <c r="AG148" s="101"/>
      <c r="AH148" s="100"/>
      <c r="AI148" s="101"/>
      <c r="AJ148" s="100"/>
      <c r="AK148" s="101"/>
      <c r="AL148" s="100"/>
      <c r="AM148" s="101"/>
      <c r="AN148" s="100"/>
      <c r="AO148" s="101"/>
      <c r="AP148" s="100"/>
      <c r="AQ148" s="101"/>
      <c r="AR148" s="100"/>
      <c r="AS148" s="101"/>
      <c r="AT148" s="100"/>
      <c r="AU148" s="102"/>
    </row>
    <row r="149" spans="1:48" ht="14.4" outlineLevel="1" x14ac:dyDescent="0.3">
      <c r="A149" s="62" t="s">
        <v>267</v>
      </c>
      <c r="B149" s="63" t="s">
        <v>182</v>
      </c>
      <c r="C149" s="68">
        <f t="shared" si="8"/>
        <v>9.5238095238095247E-3</v>
      </c>
      <c r="D149" s="112">
        <v>1</v>
      </c>
      <c r="E149" s="76" t="s">
        <v>122</v>
      </c>
      <c r="F149" s="66"/>
      <c r="G149" s="66"/>
      <c r="H149" s="66"/>
      <c r="I149" s="66"/>
      <c r="J149" s="66"/>
      <c r="K149" s="66"/>
      <c r="L149" s="66"/>
      <c r="M149" s="66" t="s">
        <v>191</v>
      </c>
      <c r="N149" s="66" t="s">
        <v>191</v>
      </c>
      <c r="O149" s="66" t="s">
        <v>191</v>
      </c>
      <c r="P149" s="66" t="s">
        <v>191</v>
      </c>
      <c r="Q149" s="66">
        <v>1</v>
      </c>
      <c r="R149" s="132">
        <f>IF(F149=1,ROUND(_xlfn.XLOOKUP($E149,$A$2:$A$11,$C$2:$C$11,0,0)*F149*$D149,2),0)</f>
        <v>0</v>
      </c>
      <c r="S149" s="121">
        <f>IF(G149=1,ROUND(_xlfn.XLOOKUP($E149,$A$2:$A$11,$C$2:$C$11,0,0)*G149*$D149,2),0)</f>
        <v>0</v>
      </c>
      <c r="T149" s="121">
        <f>IF(H149=1,ROUND(_xlfn.XLOOKUP($E149,$A$2:$A$11,$C$2:$C$11,0,0)*H149*$D149,2),0)</f>
        <v>0</v>
      </c>
      <c r="U149" s="121">
        <f>IF(I149=1,ROUND(_xlfn.XLOOKUP($E149,$A$2:$A$11,$C$2:$C$11,0,0)*I149*$D149,2),0)</f>
        <v>0</v>
      </c>
      <c r="V149" s="121">
        <f>IF(J149=1,ROUND(_xlfn.XLOOKUP($E149,$A$2:$A$11,$C$2:$C$11,0,0)*J149*$D149,2),0)</f>
        <v>0</v>
      </c>
      <c r="W149" s="121">
        <f>IF(K149=1,ROUND(_xlfn.XLOOKUP($E149,$A$2:$A$11,$C$2:$C$11,0,0)*K149*$D149,2),0)</f>
        <v>0</v>
      </c>
      <c r="X149" s="121">
        <f>IF(L149=1,ROUND(_xlfn.XLOOKUP($E149,$A$2:$A$11,$C$2:$C$11,0,0)*L149*$D149,2),0)</f>
        <v>0</v>
      </c>
      <c r="Y149" s="121">
        <f>IF(M149=1,ROUND(_xlfn.XLOOKUP($E149,$A$2:$A$11,$C$2:$C$11,0,0)*M149*$D149,2),0)</f>
        <v>0</v>
      </c>
      <c r="Z149" s="121">
        <f>IF(N149=1,ROUND(_xlfn.XLOOKUP($E149,$A$2:$A$11,$C$2:$C$11,0,0)*N149*$D149,2),0)</f>
        <v>0</v>
      </c>
      <c r="AA149" s="121">
        <f>IF(O149=1,ROUND(_xlfn.XLOOKUP($E149,$A$2:$A$11,$C$2:$C$11,0,0)*O149*$D149,2),0)</f>
        <v>0</v>
      </c>
      <c r="AB149" s="121">
        <f>IF(P149=1,ROUND(_xlfn.XLOOKUP($E149,$A$2:$A$11,$C$2:$C$11,0,0)*P149*$D149,2),0)</f>
        <v>0</v>
      </c>
      <c r="AC149" s="121">
        <f>IF(Q149=1,ROUND(_xlfn.XLOOKUP($E149,$A$2:$A$11,$C$2:$C$11,0,0)*Q149*$D149,2),0)</f>
        <v>0.25</v>
      </c>
      <c r="AD149" s="120">
        <f>IF(OR(AND($E149=$A$6,$D$9=AD$15),AND($E149=$A$10,$D$11=AD$15),AND($E149=$A$3,$D$5=AD$15)),$D149-SUM($R149:AC149),IF($E149=$A$10,ROUND(_xlfn.XLOOKUP(AD$15,$D$10:$D$11,$C$10:$C$11,0,0)*$D149,2),IF($E149=$A$3,ROUND(_xlfn.XLOOKUP(AD$15,$D$3:$D$5,$C$3:$C$5,0,0)*$D149,2),IF($E149=$A$6,ROUND(_xlfn.XLOOKUP(AD$15,$D$6:$D$9,$C$6:$C$9,0,0)*$D149,2),""))))</f>
        <v>0</v>
      </c>
      <c r="AE149" s="121">
        <f>IF(OR(AND($E149=$A$6,$D$9=AE$15),AND($E149=$A$10,$D$11=AE$15),AND($E149=$A$3,$D$5=AE$15)),$D149-SUM($R149:AD149),IF($E149=$A$10,ROUND(_xlfn.XLOOKUP(AE$15,$D$10:$D$11,$C$10:$C$11,0,0)*$D149,2),IF($E149=$A$3,ROUND(_xlfn.XLOOKUP(AE$15,$D$3:$D$5,$C$3:$C$5,0,0)*$D149,2),IF($E149=$A$6,ROUND(_xlfn.XLOOKUP(AE$15,$D$6:$D$9,$C$6:$C$9,0,0)*$D149,2),""))))</f>
        <v>0</v>
      </c>
      <c r="AF149" s="122">
        <f>IF(OR(AND($E149=$A$6,$D$9=AF$15),AND($E149=$A$10,$D$11=AF$15),AND($E149=$A$3,$D$5=AF$15)),$D149-SUM($R149:AE149),IF($E149=$A$10,ROUND(_xlfn.XLOOKUP(AF$15,$D$10:$D$11,$C$10:$C$11,0,0)*$D149,2),IF($E149=$A$3,ROUND(_xlfn.XLOOKUP(AF$15,$D$3:$D$5,$C$3:$C$5,0,0)*$D149,2),IF($E149=$A$6,ROUND(_xlfn.XLOOKUP(AF$15,$D$6:$D$9,$C$6:$C$9,0,0)*$D149,2),""))))</f>
        <v>0.25</v>
      </c>
      <c r="AG149" s="91"/>
      <c r="AH149" s="92"/>
      <c r="AI149" s="92"/>
      <c r="AJ149" s="92"/>
      <c r="AK149" s="93"/>
      <c r="AL149" s="120">
        <f>IF(OR(AND($E149=$A$6,$D$9=AL$15),AND($E149=$A$10,$D$11=AL$15),AND($E149=$A$3,$D$5=AL$15)),$D149-SUM($R149:AK149),IF($E149=$A$10,ROUND(_xlfn.XLOOKUP(AL$15,$D$10:$D$11,$C$10:$C$11,0,0)*$D149,2),IF($E149=$A$3,ROUND(_xlfn.XLOOKUP(AL$15,$D$3:$D$5,$C$3:$C$5,0,0)*$D149,2),IF($E149=$A$6,ROUND(_xlfn.XLOOKUP(AL$15,$D$6:$D$9,$C$6:$C$9,0,0)*$D149,2),""))))</f>
        <v>0</v>
      </c>
      <c r="AM149" s="121">
        <f>IF(OR(AND($E149=$A$6,$D$9=AM$15),AND($E149=$A$10,$D$11=AM$15),AND($E149=$A$3,$D$5=AM$15)),$D149-SUM($R149:AL149),IF($E149=$A$10,ROUND(_xlfn.XLOOKUP(AM$15,$D$10:$D$11,$C$10:$C$11,0,0)*$D149,2),IF($E149=$A$3,ROUND(_xlfn.XLOOKUP(AM$15,$D$3:$D$5,$C$3:$C$5,0,0)*$D149,2),IF($E149=$A$6,ROUND(_xlfn.XLOOKUP(AM$15,$D$6:$D$9,$C$6:$C$9,0,0)*$D149,2),""))))</f>
        <v>0</v>
      </c>
      <c r="AN149" s="122">
        <f>IF(OR(AND($E149=$A$6,$D$9=AN$15),AND($E149=$A$10,$D$11=AN$15),AND($E149=$A$3,$D$5=AN$15)),$D149-SUM($R149:AM149),IF($E149=$A$10,ROUND(_xlfn.XLOOKUP(AN$15,$D$10:$D$11,$C$10:$C$11,0,0)*$D149,2),IF($E149=$A$3,ROUND(_xlfn.XLOOKUP(AN$15,$D$3:$D$5,$C$3:$C$5,0,0)*$D149,2),IF($E149=$A$6,ROUND(_xlfn.XLOOKUP(AN$15,$D$6:$D$9,$C$6:$C$9,0,0)*$D149,2),""))))</f>
        <v>0.25</v>
      </c>
      <c r="AO149" s="91"/>
      <c r="AP149" s="92"/>
      <c r="AQ149" s="93"/>
      <c r="AR149" s="92"/>
      <c r="AS149" s="91"/>
      <c r="AT149" s="93"/>
      <c r="AU149" s="130">
        <f>IF(OR(AND($E149=$A$6,$D$9=AU$15),AND($E149=$A$10,$D$11=AU$15),AND($E149=$A$3,$D$5=AU$15)),$D149-SUM($R149:AT149),IF($E149=$A$10,ROUND(_xlfn.XLOOKUP(AU$15,$D$10:$D$11,$C$10:$C$11,0,0)*$D149,2),IF($E149=$A$3,ROUND(_xlfn.XLOOKUP(AU$15,$D$3:$D$5,$C$3:$C$5,0,0)*$D149,2),IF($E149=$A$6,ROUND(_xlfn.XLOOKUP(AU$15,$D$6:$D$9,$C$6:$C$9,0,0)*$D149,2),""))))</f>
        <v>0.25</v>
      </c>
      <c r="AV149" s="3" t="str">
        <f>IF(SUM(R149:AU149)=D149,"","CORRIGIR")</f>
        <v/>
      </c>
    </row>
    <row r="150" spans="1:48" ht="14.4" outlineLevel="1" x14ac:dyDescent="0.3">
      <c r="A150" s="62" t="s">
        <v>277</v>
      </c>
      <c r="B150" s="63" t="s">
        <v>39</v>
      </c>
      <c r="C150" s="68">
        <f t="shared" si="8"/>
        <v>9.5238095238095247E-3</v>
      </c>
      <c r="D150" s="112">
        <v>1</v>
      </c>
      <c r="E150" s="76" t="s">
        <v>122</v>
      </c>
      <c r="F150" s="66"/>
      <c r="G150" s="66"/>
      <c r="H150" s="66"/>
      <c r="I150" s="66"/>
      <c r="J150" s="66"/>
      <c r="K150" s="66"/>
      <c r="L150" s="66"/>
      <c r="M150" s="66" t="s">
        <v>191</v>
      </c>
      <c r="N150" s="66" t="s">
        <v>191</v>
      </c>
      <c r="O150" s="66" t="s">
        <v>191</v>
      </c>
      <c r="P150" s="66" t="s">
        <v>191</v>
      </c>
      <c r="Q150" s="66">
        <v>1</v>
      </c>
      <c r="R150" s="132">
        <f>IF(F150=1,ROUND(_xlfn.XLOOKUP($E150,$A$2:$A$11,$C$2:$C$11,0,0)*F150*$D150,2),0)</f>
        <v>0</v>
      </c>
      <c r="S150" s="121">
        <f>IF(G150=1,ROUND(_xlfn.XLOOKUP($E150,$A$2:$A$11,$C$2:$C$11,0,0)*G150*$D150,2),0)</f>
        <v>0</v>
      </c>
      <c r="T150" s="121">
        <f>IF(H150=1,ROUND(_xlfn.XLOOKUP($E150,$A$2:$A$11,$C$2:$C$11,0,0)*H150*$D150,2),0)</f>
        <v>0</v>
      </c>
      <c r="U150" s="121">
        <f>IF(I150=1,ROUND(_xlfn.XLOOKUP($E150,$A$2:$A$11,$C$2:$C$11,0,0)*I150*$D150,2),0)</f>
        <v>0</v>
      </c>
      <c r="V150" s="121">
        <f>IF(J150=1,ROUND(_xlfn.XLOOKUP($E150,$A$2:$A$11,$C$2:$C$11,0,0)*J150*$D150,2),0)</f>
        <v>0</v>
      </c>
      <c r="W150" s="121">
        <f>IF(K150=1,ROUND(_xlfn.XLOOKUP($E150,$A$2:$A$11,$C$2:$C$11,0,0)*K150*$D150,2),0)</f>
        <v>0</v>
      </c>
      <c r="X150" s="121">
        <f>IF(L150=1,ROUND(_xlfn.XLOOKUP($E150,$A$2:$A$11,$C$2:$C$11,0,0)*L150*$D150,2),0)</f>
        <v>0</v>
      </c>
      <c r="Y150" s="121">
        <f>IF(M150=1,ROUND(_xlfn.XLOOKUP($E150,$A$2:$A$11,$C$2:$C$11,0,0)*M150*$D150,2),0)</f>
        <v>0</v>
      </c>
      <c r="Z150" s="121">
        <f>IF(N150=1,ROUND(_xlfn.XLOOKUP($E150,$A$2:$A$11,$C$2:$C$11,0,0)*N150*$D150,2),0)</f>
        <v>0</v>
      </c>
      <c r="AA150" s="121">
        <f>IF(O150=1,ROUND(_xlfn.XLOOKUP($E150,$A$2:$A$11,$C$2:$C$11,0,0)*O150*$D150,2),0)</f>
        <v>0</v>
      </c>
      <c r="AB150" s="121">
        <f>IF(P150=1,ROUND(_xlfn.XLOOKUP($E150,$A$2:$A$11,$C$2:$C$11,0,0)*P150*$D150,2),0)</f>
        <v>0</v>
      </c>
      <c r="AC150" s="121">
        <f>IF(Q150=1,ROUND(_xlfn.XLOOKUP($E150,$A$2:$A$11,$C$2:$C$11,0,0)*Q150*$D150,2),0)</f>
        <v>0.25</v>
      </c>
      <c r="AD150" s="120">
        <f>IF(OR(AND($E150=$A$6,$D$9=AD$15),AND($E150=$A$10,$D$11=AD$15),AND($E150=$A$3,$D$5=AD$15)),$D150-SUM($R150:AC150),IF($E150=$A$10,ROUND(_xlfn.XLOOKUP(AD$15,$D$10:$D$11,$C$10:$C$11,0,0)*$D150,2),IF($E150=$A$3,ROUND(_xlfn.XLOOKUP(AD$15,$D$3:$D$5,$C$3:$C$5,0,0)*$D150,2),IF($E150=$A$6,ROUND(_xlfn.XLOOKUP(AD$15,$D$6:$D$9,$C$6:$C$9,0,0)*$D150,2),""))))</f>
        <v>0</v>
      </c>
      <c r="AE150" s="121">
        <f>IF(OR(AND($E150=$A$6,$D$9=AE$15),AND($E150=$A$10,$D$11=AE$15),AND($E150=$A$3,$D$5=AE$15)),$D150-SUM($R150:AD150),IF($E150=$A$10,ROUND(_xlfn.XLOOKUP(AE$15,$D$10:$D$11,$C$10:$C$11,0,0)*$D150,2),IF($E150=$A$3,ROUND(_xlfn.XLOOKUP(AE$15,$D$3:$D$5,$C$3:$C$5,0,0)*$D150,2),IF($E150=$A$6,ROUND(_xlfn.XLOOKUP(AE$15,$D$6:$D$9,$C$6:$C$9,0,0)*$D150,2),""))))</f>
        <v>0</v>
      </c>
      <c r="AF150" s="122">
        <f>IF(OR(AND($E150=$A$6,$D$9=AF$15),AND($E150=$A$10,$D$11=AF$15),AND($E150=$A$3,$D$5=AF$15)),$D150-SUM($R150:AE150),IF($E150=$A$10,ROUND(_xlfn.XLOOKUP(AF$15,$D$10:$D$11,$C$10:$C$11,0,0)*$D150,2),IF($E150=$A$3,ROUND(_xlfn.XLOOKUP(AF$15,$D$3:$D$5,$C$3:$C$5,0,0)*$D150,2),IF($E150=$A$6,ROUND(_xlfn.XLOOKUP(AF$15,$D$6:$D$9,$C$6:$C$9,0,0)*$D150,2),""))))</f>
        <v>0.25</v>
      </c>
      <c r="AG150" s="91"/>
      <c r="AH150" s="92"/>
      <c r="AI150" s="92"/>
      <c r="AJ150" s="92"/>
      <c r="AK150" s="93"/>
      <c r="AL150" s="120">
        <f>IF(OR(AND($E150=$A$6,$D$9=AL$15),AND($E150=$A$10,$D$11=AL$15),AND($E150=$A$3,$D$5=AL$15)),$D150-SUM($R150:AK150),IF($E150=$A$10,ROUND(_xlfn.XLOOKUP(AL$15,$D$10:$D$11,$C$10:$C$11,0,0)*$D150,2),IF($E150=$A$3,ROUND(_xlfn.XLOOKUP(AL$15,$D$3:$D$5,$C$3:$C$5,0,0)*$D150,2),IF($E150=$A$6,ROUND(_xlfn.XLOOKUP(AL$15,$D$6:$D$9,$C$6:$C$9,0,0)*$D150,2),""))))</f>
        <v>0</v>
      </c>
      <c r="AM150" s="121">
        <f>IF(OR(AND($E150=$A$6,$D$9=AM$15),AND($E150=$A$10,$D$11=AM$15),AND($E150=$A$3,$D$5=AM$15)),$D150-SUM($R150:AL150),IF($E150=$A$10,ROUND(_xlfn.XLOOKUP(AM$15,$D$10:$D$11,$C$10:$C$11,0,0)*$D150,2),IF($E150=$A$3,ROUND(_xlfn.XLOOKUP(AM$15,$D$3:$D$5,$C$3:$C$5,0,0)*$D150,2),IF($E150=$A$6,ROUND(_xlfn.XLOOKUP(AM$15,$D$6:$D$9,$C$6:$C$9,0,0)*$D150,2),""))))</f>
        <v>0</v>
      </c>
      <c r="AN150" s="122">
        <f>IF(OR(AND($E150=$A$6,$D$9=AN$15),AND($E150=$A$10,$D$11=AN$15),AND($E150=$A$3,$D$5=AN$15)),$D150-SUM($R150:AM150),IF($E150=$A$10,ROUND(_xlfn.XLOOKUP(AN$15,$D$10:$D$11,$C$10:$C$11,0,0)*$D150,2),IF($E150=$A$3,ROUND(_xlfn.XLOOKUP(AN$15,$D$3:$D$5,$C$3:$C$5,0,0)*$D150,2),IF($E150=$A$6,ROUND(_xlfn.XLOOKUP(AN$15,$D$6:$D$9,$C$6:$C$9,0,0)*$D150,2),""))))</f>
        <v>0.25</v>
      </c>
      <c r="AO150" s="91"/>
      <c r="AP150" s="92"/>
      <c r="AQ150" s="93"/>
      <c r="AR150" s="92"/>
      <c r="AS150" s="91"/>
      <c r="AT150" s="93"/>
      <c r="AU150" s="130">
        <f>IF(OR(AND($E150=$A$6,$D$9=AU$15),AND($E150=$A$10,$D$11=AU$15),AND($E150=$A$3,$D$5=AU$15)),$D150-SUM($R150:AT150),IF($E150=$A$10,ROUND(_xlfn.XLOOKUP(AU$15,$D$10:$D$11,$C$10:$C$11,0,0)*$D150,2),IF($E150=$A$3,ROUND(_xlfn.XLOOKUP(AU$15,$D$3:$D$5,$C$3:$C$5,0,0)*$D150,2),IF($E150=$A$6,ROUND(_xlfn.XLOOKUP(AU$15,$D$6:$D$9,$C$6:$C$9,0,0)*$D150,2),""))))</f>
        <v>0.25</v>
      </c>
      <c r="AV150" s="3" t="str">
        <f>IF(SUM(R150:AU150)=D150,"","CORRIGIR")</f>
        <v/>
      </c>
    </row>
    <row r="151" spans="1:48" ht="28.8" outlineLevel="1" x14ac:dyDescent="0.3">
      <c r="A151" s="62" t="s">
        <v>278</v>
      </c>
      <c r="B151" s="63" t="s">
        <v>181</v>
      </c>
      <c r="C151" s="68">
        <f t="shared" si="8"/>
        <v>9.5238095238095247E-3</v>
      </c>
      <c r="D151" s="112">
        <v>1</v>
      </c>
      <c r="E151" s="76" t="s">
        <v>122</v>
      </c>
      <c r="F151" s="66"/>
      <c r="G151" s="66"/>
      <c r="H151" s="66"/>
      <c r="I151" s="66"/>
      <c r="J151" s="66"/>
      <c r="K151" s="66"/>
      <c r="L151" s="66"/>
      <c r="M151" s="66" t="s">
        <v>191</v>
      </c>
      <c r="N151" s="66" t="s">
        <v>191</v>
      </c>
      <c r="O151" s="66" t="s">
        <v>191</v>
      </c>
      <c r="P151" s="66" t="s">
        <v>191</v>
      </c>
      <c r="Q151" s="66">
        <v>1</v>
      </c>
      <c r="R151" s="132">
        <f>IF(F151=1,ROUND(_xlfn.XLOOKUP($E151,$A$2:$A$11,$C$2:$C$11,0,0)*F151*$D151,2),0)</f>
        <v>0</v>
      </c>
      <c r="S151" s="121">
        <f>IF(G151=1,ROUND(_xlfn.XLOOKUP($E151,$A$2:$A$11,$C$2:$C$11,0,0)*G151*$D151,2),0)</f>
        <v>0</v>
      </c>
      <c r="T151" s="121">
        <f>IF(H151=1,ROUND(_xlfn.XLOOKUP($E151,$A$2:$A$11,$C$2:$C$11,0,0)*H151*$D151,2),0)</f>
        <v>0</v>
      </c>
      <c r="U151" s="121">
        <f>IF(I151=1,ROUND(_xlfn.XLOOKUP($E151,$A$2:$A$11,$C$2:$C$11,0,0)*I151*$D151,2),0)</f>
        <v>0</v>
      </c>
      <c r="V151" s="121">
        <f>IF(J151=1,ROUND(_xlfn.XLOOKUP($E151,$A$2:$A$11,$C$2:$C$11,0,0)*J151*$D151,2),0)</f>
        <v>0</v>
      </c>
      <c r="W151" s="121">
        <f>IF(K151=1,ROUND(_xlfn.XLOOKUP($E151,$A$2:$A$11,$C$2:$C$11,0,0)*K151*$D151,2),0)</f>
        <v>0</v>
      </c>
      <c r="X151" s="121">
        <f>IF(L151=1,ROUND(_xlfn.XLOOKUP($E151,$A$2:$A$11,$C$2:$C$11,0,0)*L151*$D151,2),0)</f>
        <v>0</v>
      </c>
      <c r="Y151" s="121">
        <f>IF(M151=1,ROUND(_xlfn.XLOOKUP($E151,$A$2:$A$11,$C$2:$C$11,0,0)*M151*$D151,2),0)</f>
        <v>0</v>
      </c>
      <c r="Z151" s="121">
        <f>IF(N151=1,ROUND(_xlfn.XLOOKUP($E151,$A$2:$A$11,$C$2:$C$11,0,0)*N151*$D151,2),0)</f>
        <v>0</v>
      </c>
      <c r="AA151" s="121">
        <f>IF(O151=1,ROUND(_xlfn.XLOOKUP($E151,$A$2:$A$11,$C$2:$C$11,0,0)*O151*$D151,2),0)</f>
        <v>0</v>
      </c>
      <c r="AB151" s="121">
        <f>IF(P151=1,ROUND(_xlfn.XLOOKUP($E151,$A$2:$A$11,$C$2:$C$11,0,0)*P151*$D151,2),0)</f>
        <v>0</v>
      </c>
      <c r="AC151" s="121">
        <f>IF(Q151=1,ROUND(_xlfn.XLOOKUP($E151,$A$2:$A$11,$C$2:$C$11,0,0)*Q151*$D151,2),0)</f>
        <v>0.25</v>
      </c>
      <c r="AD151" s="120">
        <f>IF(OR(AND($E151=$A$6,$D$9=AD$15),AND($E151=$A$10,$D$11=AD$15),AND($E151=$A$3,$D$5=AD$15)),$D151-SUM($R151:AC151),IF($E151=$A$10,ROUND(_xlfn.XLOOKUP(AD$15,$D$10:$D$11,$C$10:$C$11,0,0)*$D151,2),IF($E151=$A$3,ROUND(_xlfn.XLOOKUP(AD$15,$D$3:$D$5,$C$3:$C$5,0,0)*$D151,2),IF($E151=$A$6,ROUND(_xlfn.XLOOKUP(AD$15,$D$6:$D$9,$C$6:$C$9,0,0)*$D151,2),""))))</f>
        <v>0</v>
      </c>
      <c r="AE151" s="121">
        <f>IF(OR(AND($E151=$A$6,$D$9=AE$15),AND($E151=$A$10,$D$11=AE$15),AND($E151=$A$3,$D$5=AE$15)),$D151-SUM($R151:AD151),IF($E151=$A$10,ROUND(_xlfn.XLOOKUP(AE$15,$D$10:$D$11,$C$10:$C$11,0,0)*$D151,2),IF($E151=$A$3,ROUND(_xlfn.XLOOKUP(AE$15,$D$3:$D$5,$C$3:$C$5,0,0)*$D151,2),IF($E151=$A$6,ROUND(_xlfn.XLOOKUP(AE$15,$D$6:$D$9,$C$6:$C$9,0,0)*$D151,2),""))))</f>
        <v>0</v>
      </c>
      <c r="AF151" s="122">
        <f>IF(OR(AND($E151=$A$6,$D$9=AF$15),AND($E151=$A$10,$D$11=AF$15),AND($E151=$A$3,$D$5=AF$15)),$D151-SUM($R151:AE151),IF($E151=$A$10,ROUND(_xlfn.XLOOKUP(AF$15,$D$10:$D$11,$C$10:$C$11,0,0)*$D151,2),IF($E151=$A$3,ROUND(_xlfn.XLOOKUP(AF$15,$D$3:$D$5,$C$3:$C$5,0,0)*$D151,2),IF($E151=$A$6,ROUND(_xlfn.XLOOKUP(AF$15,$D$6:$D$9,$C$6:$C$9,0,0)*$D151,2),""))))</f>
        <v>0.25</v>
      </c>
      <c r="AG151" s="91"/>
      <c r="AH151" s="92"/>
      <c r="AI151" s="92"/>
      <c r="AJ151" s="92"/>
      <c r="AK151" s="93"/>
      <c r="AL151" s="120">
        <f>IF(OR(AND($E151=$A$6,$D$9=AL$15),AND($E151=$A$10,$D$11=AL$15),AND($E151=$A$3,$D$5=AL$15)),$D151-SUM($R151:AK151),IF($E151=$A$10,ROUND(_xlfn.XLOOKUP(AL$15,$D$10:$D$11,$C$10:$C$11,0,0)*$D151,2),IF($E151=$A$3,ROUND(_xlfn.XLOOKUP(AL$15,$D$3:$D$5,$C$3:$C$5,0,0)*$D151,2),IF($E151=$A$6,ROUND(_xlfn.XLOOKUP(AL$15,$D$6:$D$9,$C$6:$C$9,0,0)*$D151,2),""))))</f>
        <v>0</v>
      </c>
      <c r="AM151" s="121">
        <f>IF(OR(AND($E151=$A$6,$D$9=AM$15),AND($E151=$A$10,$D$11=AM$15),AND($E151=$A$3,$D$5=AM$15)),$D151-SUM($R151:AL151),IF($E151=$A$10,ROUND(_xlfn.XLOOKUP(AM$15,$D$10:$D$11,$C$10:$C$11,0,0)*$D151,2),IF($E151=$A$3,ROUND(_xlfn.XLOOKUP(AM$15,$D$3:$D$5,$C$3:$C$5,0,0)*$D151,2),IF($E151=$A$6,ROUND(_xlfn.XLOOKUP(AM$15,$D$6:$D$9,$C$6:$C$9,0,0)*$D151,2),""))))</f>
        <v>0</v>
      </c>
      <c r="AN151" s="122">
        <f>IF(OR(AND($E151=$A$6,$D$9=AN$15),AND($E151=$A$10,$D$11=AN$15),AND($E151=$A$3,$D$5=AN$15)),$D151-SUM($R151:AM151),IF($E151=$A$10,ROUND(_xlfn.XLOOKUP(AN$15,$D$10:$D$11,$C$10:$C$11,0,0)*$D151,2),IF($E151=$A$3,ROUND(_xlfn.XLOOKUP(AN$15,$D$3:$D$5,$C$3:$C$5,0,0)*$D151,2),IF($E151=$A$6,ROUND(_xlfn.XLOOKUP(AN$15,$D$6:$D$9,$C$6:$C$9,0,0)*$D151,2),""))))</f>
        <v>0.25</v>
      </c>
      <c r="AO151" s="91"/>
      <c r="AP151" s="92"/>
      <c r="AQ151" s="93"/>
      <c r="AR151" s="92"/>
      <c r="AS151" s="91"/>
      <c r="AT151" s="93"/>
      <c r="AU151" s="130">
        <f>IF(OR(AND($E151=$A$6,$D$9=AU$15),AND($E151=$A$10,$D$11=AU$15),AND($E151=$A$3,$D$5=AU$15)),$D151-SUM($R151:AT151),IF($E151=$A$10,ROUND(_xlfn.XLOOKUP(AU$15,$D$10:$D$11,$C$10:$C$11,0,0)*$D151,2),IF($E151=$A$3,ROUND(_xlfn.XLOOKUP(AU$15,$D$3:$D$5,$C$3:$C$5,0,0)*$D151,2),IF($E151=$A$6,ROUND(_xlfn.XLOOKUP(AU$15,$D$6:$D$9,$C$6:$C$9,0,0)*$D151,2),""))))</f>
        <v>0.25</v>
      </c>
      <c r="AV151" s="3" t="str">
        <f>IF(SUM(R151:AU151)=D151,"","CORRIGIR")</f>
        <v/>
      </c>
    </row>
    <row r="152" spans="1:48" ht="14.4" x14ac:dyDescent="0.3">
      <c r="A152" s="52" t="s">
        <v>177</v>
      </c>
      <c r="B152" s="53" t="s">
        <v>19</v>
      </c>
      <c r="C152" s="79">
        <f t="shared" si="8"/>
        <v>9.5238095238095247E-3</v>
      </c>
      <c r="D152" s="115">
        <f>SUBTOTAL(9,D153)</f>
        <v>1</v>
      </c>
      <c r="E152" s="55"/>
      <c r="F152" s="56"/>
      <c r="G152" s="57"/>
      <c r="H152" s="56"/>
      <c r="I152" s="57"/>
      <c r="J152" s="56"/>
      <c r="K152" s="57"/>
      <c r="L152" s="56"/>
      <c r="M152" s="57"/>
      <c r="N152" s="56"/>
      <c r="O152" s="57"/>
      <c r="P152" s="56"/>
      <c r="Q152" s="58"/>
      <c r="R152" s="100"/>
      <c r="S152" s="101"/>
      <c r="T152" s="100"/>
      <c r="U152" s="101"/>
      <c r="V152" s="100"/>
      <c r="W152" s="101"/>
      <c r="X152" s="100"/>
      <c r="Y152" s="101"/>
      <c r="Z152" s="100"/>
      <c r="AA152" s="101"/>
      <c r="AB152" s="100"/>
      <c r="AC152" s="101"/>
      <c r="AD152" s="100"/>
      <c r="AE152" s="101"/>
      <c r="AF152" s="100"/>
      <c r="AG152" s="101"/>
      <c r="AH152" s="100"/>
      <c r="AI152" s="101"/>
      <c r="AJ152" s="100"/>
      <c r="AK152" s="101"/>
      <c r="AL152" s="100"/>
      <c r="AM152" s="101"/>
      <c r="AN152" s="100"/>
      <c r="AO152" s="101"/>
      <c r="AP152" s="100"/>
      <c r="AQ152" s="101"/>
      <c r="AR152" s="100"/>
      <c r="AS152" s="101"/>
      <c r="AT152" s="100"/>
      <c r="AU152" s="102"/>
    </row>
    <row r="153" spans="1:48" ht="14.4" outlineLevel="1" x14ac:dyDescent="0.3">
      <c r="A153" s="62" t="s">
        <v>279</v>
      </c>
      <c r="B153" s="63" t="s">
        <v>160</v>
      </c>
      <c r="C153" s="68">
        <f t="shared" si="8"/>
        <v>9.5238095238095247E-3</v>
      </c>
      <c r="D153" s="112">
        <v>1</v>
      </c>
      <c r="E153" s="76" t="s">
        <v>122</v>
      </c>
      <c r="F153" s="66"/>
      <c r="G153" s="66"/>
      <c r="H153" s="66"/>
      <c r="I153" s="66"/>
      <c r="J153" s="66"/>
      <c r="K153" s="66"/>
      <c r="L153" s="66"/>
      <c r="M153" s="66" t="s">
        <v>191</v>
      </c>
      <c r="N153" s="66" t="s">
        <v>191</v>
      </c>
      <c r="O153" s="66" t="s">
        <v>191</v>
      </c>
      <c r="P153" s="66" t="s">
        <v>191</v>
      </c>
      <c r="Q153" s="66">
        <v>1</v>
      </c>
      <c r="R153" s="132">
        <f>IF(F153=1,ROUND(_xlfn.XLOOKUP($E153,$A$2:$A$11,$C$2:$C$11,0,0)*F153*$D153,2),0)</f>
        <v>0</v>
      </c>
      <c r="S153" s="121">
        <f>IF(G153=1,ROUND(_xlfn.XLOOKUP($E153,$A$2:$A$11,$C$2:$C$11,0,0)*G153*$D153,2),0)</f>
        <v>0</v>
      </c>
      <c r="T153" s="121">
        <f>IF(H153=1,ROUND(_xlfn.XLOOKUP($E153,$A$2:$A$11,$C$2:$C$11,0,0)*H153*$D153,2),0)</f>
        <v>0</v>
      </c>
      <c r="U153" s="121">
        <f>IF(I153=1,ROUND(_xlfn.XLOOKUP($E153,$A$2:$A$11,$C$2:$C$11,0,0)*I153*$D153,2),0)</f>
        <v>0</v>
      </c>
      <c r="V153" s="121">
        <f>IF(J153=1,ROUND(_xlfn.XLOOKUP($E153,$A$2:$A$11,$C$2:$C$11,0,0)*J153*$D153,2),0)</f>
        <v>0</v>
      </c>
      <c r="W153" s="121">
        <f>IF(K153=1,ROUND(_xlfn.XLOOKUP($E153,$A$2:$A$11,$C$2:$C$11,0,0)*K153*$D153,2),0)</f>
        <v>0</v>
      </c>
      <c r="X153" s="121">
        <f>IF(L153=1,ROUND(_xlfn.XLOOKUP($E153,$A$2:$A$11,$C$2:$C$11,0,0)*L153*$D153,2),0)</f>
        <v>0</v>
      </c>
      <c r="Y153" s="121">
        <f>IF(M153=1,ROUND(_xlfn.XLOOKUP($E153,$A$2:$A$11,$C$2:$C$11,0,0)*M153*$D153,2),0)</f>
        <v>0</v>
      </c>
      <c r="Z153" s="121">
        <f>IF(N153=1,ROUND(_xlfn.XLOOKUP($E153,$A$2:$A$11,$C$2:$C$11,0,0)*N153*$D153,2),0)</f>
        <v>0</v>
      </c>
      <c r="AA153" s="121">
        <f>IF(O153=1,ROUND(_xlfn.XLOOKUP($E153,$A$2:$A$11,$C$2:$C$11,0,0)*O153*$D153,2),0)</f>
        <v>0</v>
      </c>
      <c r="AB153" s="121">
        <f>IF(P153=1,ROUND(_xlfn.XLOOKUP($E153,$A$2:$A$11,$C$2:$C$11,0,0)*P153*$D153,2),0)</f>
        <v>0</v>
      </c>
      <c r="AC153" s="121">
        <f>IF(Q153=1,ROUND(_xlfn.XLOOKUP($E153,$A$2:$A$11,$C$2:$C$11,0,0)*Q153*$D153,2),0)</f>
        <v>0.25</v>
      </c>
      <c r="AD153" s="120">
        <f>IF(OR(AND($E153=$A$6,$D$9=AD$15),AND($E153=$A$10,$D$11=AD$15),AND($E153=$A$3,$D$5=AD$15)),$D153-SUM($R153:AC153),IF($E153=$A$10,ROUND(_xlfn.XLOOKUP(AD$15,$D$10:$D$11,$C$10:$C$11,0,0)*$D153,2),IF($E153=$A$3,ROUND(_xlfn.XLOOKUP(AD$15,$D$3:$D$5,$C$3:$C$5,0,0)*$D153,2),IF($E153=$A$6,ROUND(_xlfn.XLOOKUP(AD$15,$D$6:$D$9,$C$6:$C$9,0,0)*$D153,2),""))))</f>
        <v>0</v>
      </c>
      <c r="AE153" s="121">
        <f>IF(OR(AND($E153=$A$6,$D$9=AE$15),AND($E153=$A$10,$D$11=AE$15),AND($E153=$A$3,$D$5=AE$15)),$D153-SUM($R153:AD153),IF($E153=$A$10,ROUND(_xlfn.XLOOKUP(AE$15,$D$10:$D$11,$C$10:$C$11,0,0)*$D153,2),IF($E153=$A$3,ROUND(_xlfn.XLOOKUP(AE$15,$D$3:$D$5,$C$3:$C$5,0,0)*$D153,2),IF($E153=$A$6,ROUND(_xlfn.XLOOKUP(AE$15,$D$6:$D$9,$C$6:$C$9,0,0)*$D153,2),""))))</f>
        <v>0</v>
      </c>
      <c r="AF153" s="122">
        <f>IF(OR(AND($E153=$A$6,$D$9=AF$15),AND($E153=$A$10,$D$11=AF$15),AND($E153=$A$3,$D$5=AF$15)),$D153-SUM($R153:AE153),IF($E153=$A$10,ROUND(_xlfn.XLOOKUP(AF$15,$D$10:$D$11,$C$10:$C$11,0,0)*$D153,2),IF($E153=$A$3,ROUND(_xlfn.XLOOKUP(AF$15,$D$3:$D$5,$C$3:$C$5,0,0)*$D153,2),IF($E153=$A$6,ROUND(_xlfn.XLOOKUP(AF$15,$D$6:$D$9,$C$6:$C$9,0,0)*$D153,2),""))))</f>
        <v>0.25</v>
      </c>
      <c r="AG153" s="91"/>
      <c r="AH153" s="92"/>
      <c r="AI153" s="92"/>
      <c r="AJ153" s="92"/>
      <c r="AK153" s="93"/>
      <c r="AL153" s="120">
        <f>IF(OR(AND($E153=$A$6,$D$9=AL$15),AND($E153=$A$10,$D$11=AL$15),AND($E153=$A$3,$D$5=AL$15)),$D153-SUM($R153:AK153),IF($E153=$A$10,ROUND(_xlfn.XLOOKUP(AL$15,$D$10:$D$11,$C$10:$C$11,0,0)*$D153,2),IF($E153=$A$3,ROUND(_xlfn.XLOOKUP(AL$15,$D$3:$D$5,$C$3:$C$5,0,0)*$D153,2),IF($E153=$A$6,ROUND(_xlfn.XLOOKUP(AL$15,$D$6:$D$9,$C$6:$C$9,0,0)*$D153,2),""))))</f>
        <v>0</v>
      </c>
      <c r="AM153" s="121">
        <f>IF(OR(AND($E153=$A$6,$D$9=AM$15),AND($E153=$A$10,$D$11=AM$15),AND($E153=$A$3,$D$5=AM$15)),$D153-SUM($R153:AL153),IF($E153=$A$10,ROUND(_xlfn.XLOOKUP(AM$15,$D$10:$D$11,$C$10:$C$11,0,0)*$D153,2),IF($E153=$A$3,ROUND(_xlfn.XLOOKUP(AM$15,$D$3:$D$5,$C$3:$C$5,0,0)*$D153,2),IF($E153=$A$6,ROUND(_xlfn.XLOOKUP(AM$15,$D$6:$D$9,$C$6:$C$9,0,0)*$D153,2),""))))</f>
        <v>0</v>
      </c>
      <c r="AN153" s="122">
        <f>IF(OR(AND($E153=$A$6,$D$9=AN$15),AND($E153=$A$10,$D$11=AN$15),AND($E153=$A$3,$D$5=AN$15)),$D153-SUM($R153:AM153),IF($E153=$A$10,ROUND(_xlfn.XLOOKUP(AN$15,$D$10:$D$11,$C$10:$C$11,0,0)*$D153,2),IF($E153=$A$3,ROUND(_xlfn.XLOOKUP(AN$15,$D$3:$D$5,$C$3:$C$5,0,0)*$D153,2),IF($E153=$A$6,ROUND(_xlfn.XLOOKUP(AN$15,$D$6:$D$9,$C$6:$C$9,0,0)*$D153,2),""))))</f>
        <v>0.25</v>
      </c>
      <c r="AO153" s="91"/>
      <c r="AP153" s="92"/>
      <c r="AQ153" s="93"/>
      <c r="AR153" s="92"/>
      <c r="AS153" s="91"/>
      <c r="AT153" s="93"/>
      <c r="AU153" s="130">
        <f>IF(OR(AND($E153=$A$6,$D$9=AU$15),AND($E153=$A$10,$D$11=AU$15),AND($E153=$A$3,$D$5=AU$15)),$D153-SUM($R153:AT153),IF($E153=$A$10,ROUND(_xlfn.XLOOKUP(AU$15,$D$10:$D$11,$C$10:$C$11,0,0)*$D153,2),IF($E153=$A$3,ROUND(_xlfn.XLOOKUP(AU$15,$D$3:$D$5,$C$3:$C$5,0,0)*$D153,2),IF($E153=$A$6,ROUND(_xlfn.XLOOKUP(AU$15,$D$6:$D$9,$C$6:$C$9,0,0)*$D153,2),""))))</f>
        <v>0.25</v>
      </c>
      <c r="AV153" s="3" t="str">
        <f>IF(SUM(R153:AU153)=D153,"","CORRIGIR")</f>
        <v/>
      </c>
    </row>
    <row r="154" spans="1:48" ht="14.4" x14ac:dyDescent="0.3">
      <c r="A154" s="52" t="s">
        <v>178</v>
      </c>
      <c r="B154" s="53" t="s">
        <v>18</v>
      </c>
      <c r="C154" s="79">
        <f t="shared" si="8"/>
        <v>9.5238095238095247E-3</v>
      </c>
      <c r="D154" s="115">
        <f>SUBTOTAL(9,D155)</f>
        <v>1</v>
      </c>
      <c r="E154" s="55"/>
      <c r="F154" s="56"/>
      <c r="G154" s="57"/>
      <c r="H154" s="56"/>
      <c r="I154" s="57"/>
      <c r="J154" s="56"/>
      <c r="K154" s="57"/>
      <c r="L154" s="56"/>
      <c r="M154" s="57"/>
      <c r="N154" s="56"/>
      <c r="O154" s="57"/>
      <c r="P154" s="56"/>
      <c r="Q154" s="58"/>
      <c r="R154" s="100"/>
      <c r="S154" s="101"/>
      <c r="T154" s="100"/>
      <c r="U154" s="101"/>
      <c r="V154" s="100"/>
      <c r="W154" s="101"/>
      <c r="X154" s="100"/>
      <c r="Y154" s="101"/>
      <c r="Z154" s="100"/>
      <c r="AA154" s="101"/>
      <c r="AB154" s="100"/>
      <c r="AC154" s="101"/>
      <c r="AD154" s="100"/>
      <c r="AE154" s="101"/>
      <c r="AF154" s="100"/>
      <c r="AG154" s="101"/>
      <c r="AH154" s="100"/>
      <c r="AI154" s="101"/>
      <c r="AJ154" s="100"/>
      <c r="AK154" s="101"/>
      <c r="AL154" s="100"/>
      <c r="AM154" s="101"/>
      <c r="AN154" s="100"/>
      <c r="AO154" s="101"/>
      <c r="AP154" s="100"/>
      <c r="AQ154" s="101"/>
      <c r="AR154" s="100"/>
      <c r="AS154" s="101"/>
      <c r="AT154" s="100"/>
      <c r="AU154" s="102"/>
    </row>
    <row r="155" spans="1:48" ht="14.4" outlineLevel="1" x14ac:dyDescent="0.3">
      <c r="A155" s="62" t="s">
        <v>280</v>
      </c>
      <c r="B155" s="63" t="s">
        <v>18</v>
      </c>
      <c r="C155" s="68">
        <f t="shared" si="8"/>
        <v>9.5238095238095247E-3</v>
      </c>
      <c r="D155" s="112">
        <v>1</v>
      </c>
      <c r="E155" s="76" t="s">
        <v>122</v>
      </c>
      <c r="F155" s="66"/>
      <c r="G155" s="66"/>
      <c r="H155" s="66"/>
      <c r="I155" s="66"/>
      <c r="J155" s="66"/>
      <c r="K155" s="66"/>
      <c r="L155" s="66"/>
      <c r="M155" s="66" t="s">
        <v>191</v>
      </c>
      <c r="N155" s="66" t="s">
        <v>191</v>
      </c>
      <c r="O155" s="66" t="s">
        <v>191</v>
      </c>
      <c r="P155" s="66" t="s">
        <v>191</v>
      </c>
      <c r="Q155" s="66">
        <v>1</v>
      </c>
      <c r="R155" s="132">
        <f>IF(F155=1,ROUND(_xlfn.XLOOKUP($E155,$A$2:$A$11,$C$2:$C$11,0,0)*F155*$D155,2),0)</f>
        <v>0</v>
      </c>
      <c r="S155" s="121">
        <f>IF(G155=1,ROUND(_xlfn.XLOOKUP($E155,$A$2:$A$11,$C$2:$C$11,0,0)*G155*$D155,2),0)</f>
        <v>0</v>
      </c>
      <c r="T155" s="121">
        <f>IF(H155=1,ROUND(_xlfn.XLOOKUP($E155,$A$2:$A$11,$C$2:$C$11,0,0)*H155*$D155,2),0)</f>
        <v>0</v>
      </c>
      <c r="U155" s="121">
        <f>IF(I155=1,ROUND(_xlfn.XLOOKUP($E155,$A$2:$A$11,$C$2:$C$11,0,0)*I155*$D155,2),0)</f>
        <v>0</v>
      </c>
      <c r="V155" s="121">
        <f>IF(J155=1,ROUND(_xlfn.XLOOKUP($E155,$A$2:$A$11,$C$2:$C$11,0,0)*J155*$D155,2),0)</f>
        <v>0</v>
      </c>
      <c r="W155" s="121">
        <f>IF(K155=1,ROUND(_xlfn.XLOOKUP($E155,$A$2:$A$11,$C$2:$C$11,0,0)*K155*$D155,2),0)</f>
        <v>0</v>
      </c>
      <c r="X155" s="121">
        <f>IF(L155=1,ROUND(_xlfn.XLOOKUP($E155,$A$2:$A$11,$C$2:$C$11,0,0)*L155*$D155,2),0)</f>
        <v>0</v>
      </c>
      <c r="Y155" s="121">
        <f>IF(M155=1,ROUND(_xlfn.XLOOKUP($E155,$A$2:$A$11,$C$2:$C$11,0,0)*M155*$D155,2),0)</f>
        <v>0</v>
      </c>
      <c r="Z155" s="121">
        <f>IF(N155=1,ROUND(_xlfn.XLOOKUP($E155,$A$2:$A$11,$C$2:$C$11,0,0)*N155*$D155,2),0)</f>
        <v>0</v>
      </c>
      <c r="AA155" s="121">
        <f>IF(O155=1,ROUND(_xlfn.XLOOKUP($E155,$A$2:$A$11,$C$2:$C$11,0,0)*O155*$D155,2),0)</f>
        <v>0</v>
      </c>
      <c r="AB155" s="121">
        <f>IF(P155=1,ROUND(_xlfn.XLOOKUP($E155,$A$2:$A$11,$C$2:$C$11,0,0)*P155*$D155,2),0)</f>
        <v>0</v>
      </c>
      <c r="AC155" s="121">
        <f>IF(Q155=1,ROUND(_xlfn.XLOOKUP($E155,$A$2:$A$11,$C$2:$C$11,0,0)*Q155*$D155,2),0)</f>
        <v>0.25</v>
      </c>
      <c r="AD155" s="120">
        <f>IF(OR(AND($E155=$A$6,$D$9=AD$15),AND($E155=$A$10,$D$11=AD$15),AND($E155=$A$3,$D$5=AD$15)),$D155-SUM($R155:AC155),IF($E155=$A$10,ROUND(_xlfn.XLOOKUP(AD$15,$D$10:$D$11,$C$10:$C$11,0,0)*$D155,2),IF($E155=$A$3,ROUND(_xlfn.XLOOKUP(AD$15,$D$3:$D$5,$C$3:$C$5,0,0)*$D155,2),IF($E155=$A$6,ROUND(_xlfn.XLOOKUP(AD$15,$D$6:$D$9,$C$6:$C$9,0,0)*$D155,2),""))))</f>
        <v>0</v>
      </c>
      <c r="AE155" s="121">
        <f>IF(OR(AND($E155=$A$6,$D$9=AE$15),AND($E155=$A$10,$D$11=AE$15),AND($E155=$A$3,$D$5=AE$15)),$D155-SUM($R155:AD155),IF($E155=$A$10,ROUND(_xlfn.XLOOKUP(AE$15,$D$10:$D$11,$C$10:$C$11,0,0)*$D155,2),IF($E155=$A$3,ROUND(_xlfn.XLOOKUP(AE$15,$D$3:$D$5,$C$3:$C$5,0,0)*$D155,2),IF($E155=$A$6,ROUND(_xlfn.XLOOKUP(AE$15,$D$6:$D$9,$C$6:$C$9,0,0)*$D155,2),""))))</f>
        <v>0</v>
      </c>
      <c r="AF155" s="122">
        <f>IF(OR(AND($E155=$A$6,$D$9=AF$15),AND($E155=$A$10,$D$11=AF$15),AND($E155=$A$3,$D$5=AF$15)),$D155-SUM($R155:AE155),IF($E155=$A$10,ROUND(_xlfn.XLOOKUP(AF$15,$D$10:$D$11,$C$10:$C$11,0,0)*$D155,2),IF($E155=$A$3,ROUND(_xlfn.XLOOKUP(AF$15,$D$3:$D$5,$C$3:$C$5,0,0)*$D155,2),IF($E155=$A$6,ROUND(_xlfn.XLOOKUP(AF$15,$D$6:$D$9,$C$6:$C$9,0,0)*$D155,2),""))))</f>
        <v>0.25</v>
      </c>
      <c r="AG155" s="91"/>
      <c r="AH155" s="92"/>
      <c r="AI155" s="92"/>
      <c r="AJ155" s="92"/>
      <c r="AK155" s="93"/>
      <c r="AL155" s="120">
        <f>IF(OR(AND($E155=$A$6,$D$9=AL$15),AND($E155=$A$10,$D$11=AL$15),AND($E155=$A$3,$D$5=AL$15)),$D155-SUM($R155:AK155),IF($E155=$A$10,ROUND(_xlfn.XLOOKUP(AL$15,$D$10:$D$11,$C$10:$C$11,0,0)*$D155,2),IF($E155=$A$3,ROUND(_xlfn.XLOOKUP(AL$15,$D$3:$D$5,$C$3:$C$5,0,0)*$D155,2),IF($E155=$A$6,ROUND(_xlfn.XLOOKUP(AL$15,$D$6:$D$9,$C$6:$C$9,0,0)*$D155,2),""))))</f>
        <v>0</v>
      </c>
      <c r="AM155" s="121">
        <f>IF(OR(AND($E155=$A$6,$D$9=AM$15),AND($E155=$A$10,$D$11=AM$15),AND($E155=$A$3,$D$5=AM$15)),$D155-SUM($R155:AL155),IF($E155=$A$10,ROUND(_xlfn.XLOOKUP(AM$15,$D$10:$D$11,$C$10:$C$11,0,0)*$D155,2),IF($E155=$A$3,ROUND(_xlfn.XLOOKUP(AM$15,$D$3:$D$5,$C$3:$C$5,0,0)*$D155,2),IF($E155=$A$6,ROUND(_xlfn.XLOOKUP(AM$15,$D$6:$D$9,$C$6:$C$9,0,0)*$D155,2),""))))</f>
        <v>0</v>
      </c>
      <c r="AN155" s="122">
        <f>IF(OR(AND($E155=$A$6,$D$9=AN$15),AND($E155=$A$10,$D$11=AN$15),AND($E155=$A$3,$D$5=AN$15)),$D155-SUM($R155:AM155),IF($E155=$A$10,ROUND(_xlfn.XLOOKUP(AN$15,$D$10:$D$11,$C$10:$C$11,0,0)*$D155,2),IF($E155=$A$3,ROUND(_xlfn.XLOOKUP(AN$15,$D$3:$D$5,$C$3:$C$5,0,0)*$D155,2),IF($E155=$A$6,ROUND(_xlfn.XLOOKUP(AN$15,$D$6:$D$9,$C$6:$C$9,0,0)*$D155,2),""))))</f>
        <v>0.25</v>
      </c>
      <c r="AO155" s="91"/>
      <c r="AP155" s="92"/>
      <c r="AQ155" s="93"/>
      <c r="AR155" s="92"/>
      <c r="AS155" s="91"/>
      <c r="AT155" s="93"/>
      <c r="AU155" s="130">
        <f>IF(OR(AND($E155=$A$6,$D$9=AU$15),AND($E155=$A$10,$D$11=AU$15),AND($E155=$A$3,$D$5=AU$15)),$D155-SUM($R155:AT155),IF($E155=$A$10,ROUND(_xlfn.XLOOKUP(AU$15,$D$10:$D$11,$C$10:$C$11,0,0)*$D155,2),IF($E155=$A$3,ROUND(_xlfn.XLOOKUP(AU$15,$D$3:$D$5,$C$3:$C$5,0,0)*$D155,2),IF($E155=$A$6,ROUND(_xlfn.XLOOKUP(AU$15,$D$6:$D$9,$C$6:$C$9,0,0)*$D155,2),""))))</f>
        <v>0.25</v>
      </c>
      <c r="AV155" s="3" t="str">
        <f>IF(SUM(R155:AU155)=D155,"","CORRIGIR")</f>
        <v/>
      </c>
    </row>
    <row r="156" spans="1:48" s="33" customFormat="1" ht="14.4" x14ac:dyDescent="0.3">
      <c r="A156" s="70">
        <v>10</v>
      </c>
      <c r="B156" s="71" t="s">
        <v>128</v>
      </c>
      <c r="C156" s="77">
        <f t="shared" si="8"/>
        <v>7.6190476190476197E-2</v>
      </c>
      <c r="D156" s="114">
        <f>SUBTOTAL(9,D157:D166)</f>
        <v>8</v>
      </c>
      <c r="E156" s="72"/>
      <c r="F156" s="73"/>
      <c r="G156" s="74"/>
      <c r="H156" s="75"/>
      <c r="I156" s="74"/>
      <c r="J156" s="75"/>
      <c r="K156" s="74"/>
      <c r="L156" s="75"/>
      <c r="M156" s="74"/>
      <c r="N156" s="75"/>
      <c r="O156" s="74"/>
      <c r="P156" s="75"/>
      <c r="Q156" s="72"/>
      <c r="R156" s="103"/>
      <c r="S156" s="104"/>
      <c r="T156" s="103"/>
      <c r="U156" s="104"/>
      <c r="V156" s="103"/>
      <c r="W156" s="104"/>
      <c r="X156" s="103"/>
      <c r="Y156" s="104"/>
      <c r="Z156" s="103"/>
      <c r="AA156" s="104"/>
      <c r="AB156" s="103"/>
      <c r="AC156" s="104"/>
      <c r="AD156" s="103"/>
      <c r="AE156" s="104"/>
      <c r="AF156" s="103"/>
      <c r="AG156" s="104"/>
      <c r="AH156" s="103"/>
      <c r="AI156" s="104"/>
      <c r="AJ156" s="103"/>
      <c r="AK156" s="104"/>
      <c r="AL156" s="103"/>
      <c r="AM156" s="104"/>
      <c r="AN156" s="103"/>
      <c r="AO156" s="104"/>
      <c r="AP156" s="103"/>
      <c r="AQ156" s="104"/>
      <c r="AR156" s="103"/>
      <c r="AS156" s="104"/>
      <c r="AT156" s="103"/>
      <c r="AU156" s="105"/>
      <c r="AV156" s="3"/>
    </row>
    <row r="157" spans="1:48" ht="14.4" x14ac:dyDescent="0.3">
      <c r="A157" s="52" t="s">
        <v>106</v>
      </c>
      <c r="B157" s="53" t="s">
        <v>5</v>
      </c>
      <c r="C157" s="54">
        <f t="shared" si="8"/>
        <v>9.5238095238095247E-3</v>
      </c>
      <c r="D157" s="115">
        <f>SUBTOTAL(9,D158)</f>
        <v>1</v>
      </c>
      <c r="E157" s="55"/>
      <c r="F157" s="56"/>
      <c r="G157" s="57"/>
      <c r="H157" s="56"/>
      <c r="I157" s="57"/>
      <c r="J157" s="56"/>
      <c r="K157" s="57"/>
      <c r="L157" s="56"/>
      <c r="M157" s="57"/>
      <c r="N157" s="56"/>
      <c r="O157" s="57"/>
      <c r="P157" s="56"/>
      <c r="Q157" s="58"/>
      <c r="R157" s="100"/>
      <c r="S157" s="101"/>
      <c r="T157" s="100"/>
      <c r="U157" s="101"/>
      <c r="V157" s="100"/>
      <c r="W157" s="101"/>
      <c r="X157" s="100"/>
      <c r="Y157" s="101"/>
      <c r="Z157" s="100"/>
      <c r="AA157" s="101"/>
      <c r="AB157" s="100"/>
      <c r="AC157" s="101"/>
      <c r="AD157" s="100"/>
      <c r="AE157" s="101"/>
      <c r="AF157" s="100"/>
      <c r="AG157" s="101"/>
      <c r="AH157" s="100"/>
      <c r="AI157" s="101"/>
      <c r="AJ157" s="100"/>
      <c r="AK157" s="101"/>
      <c r="AL157" s="100"/>
      <c r="AM157" s="101"/>
      <c r="AN157" s="100"/>
      <c r="AO157" s="101"/>
      <c r="AP157" s="100"/>
      <c r="AQ157" s="101"/>
      <c r="AR157" s="100"/>
      <c r="AS157" s="101"/>
      <c r="AT157" s="100"/>
      <c r="AU157" s="102"/>
    </row>
    <row r="158" spans="1:48" ht="14.4" outlineLevel="1" x14ac:dyDescent="0.3">
      <c r="A158" s="62" t="s">
        <v>281</v>
      </c>
      <c r="B158" s="63" t="s">
        <v>43</v>
      </c>
      <c r="C158" s="68">
        <f t="shared" si="8"/>
        <v>9.5238095238095247E-3</v>
      </c>
      <c r="D158" s="112">
        <v>1</v>
      </c>
      <c r="E158" s="65" t="s">
        <v>293</v>
      </c>
      <c r="F158" s="66"/>
      <c r="G158" s="66"/>
      <c r="H158" s="66"/>
      <c r="I158" s="66"/>
      <c r="J158" s="66"/>
      <c r="K158" s="66" t="s">
        <v>191</v>
      </c>
      <c r="L158" s="66">
        <v>1</v>
      </c>
      <c r="M158" s="66"/>
      <c r="N158" s="66"/>
      <c r="O158" s="66"/>
      <c r="P158" s="66"/>
      <c r="Q158" s="66"/>
      <c r="R158" s="132">
        <f>IF(F158=1,ROUND(_xlfn.XLOOKUP($E158,$A$2:$A$11,$C$2:$C$11,0,0)*F158*$D158,2),0)</f>
        <v>0</v>
      </c>
      <c r="S158" s="121">
        <f>IF(G158=1,ROUND(_xlfn.XLOOKUP($E158,$A$2:$A$11,$C$2:$C$11,0,0)*G158*$D158,2),0)</f>
        <v>0</v>
      </c>
      <c r="T158" s="121">
        <f>IF(H158=1,ROUND(_xlfn.XLOOKUP($E158,$A$2:$A$11,$C$2:$C$11,0,0)*H158*$D158,2),0)</f>
        <v>0</v>
      </c>
      <c r="U158" s="121">
        <f>IF(I158=1,ROUND(_xlfn.XLOOKUP($E158,$A$2:$A$11,$C$2:$C$11,0,0)*I158*$D158,2),0)</f>
        <v>0</v>
      </c>
      <c r="V158" s="121">
        <f>IF(J158=1,ROUND(_xlfn.XLOOKUP($E158,$A$2:$A$11,$C$2:$C$11,0,0)*J158*$D158,2),0)</f>
        <v>0</v>
      </c>
      <c r="W158" s="121">
        <f>IF(K158=1,ROUND(_xlfn.XLOOKUP($E158,$A$2:$A$11,$C$2:$C$11,0,0)*K158*$D158,2),0)</f>
        <v>0</v>
      </c>
      <c r="X158" s="121">
        <f>IF(L158=1,ROUND(_xlfn.XLOOKUP($E158,$A$2:$A$11,$C$2:$C$11,0,0)*L158*$D158,2),0)</f>
        <v>1</v>
      </c>
      <c r="Y158" s="121">
        <f>IF(M158=1,ROUND(_xlfn.XLOOKUP($E158,$A$2:$A$11,$C$2:$C$11,0,0)*M158*$D158,2),0)</f>
        <v>0</v>
      </c>
      <c r="Z158" s="121">
        <f>IF(N158=1,ROUND(_xlfn.XLOOKUP($E158,$A$2:$A$11,$C$2:$C$11,0,0)*N158*$D158,2),0)</f>
        <v>0</v>
      </c>
      <c r="AA158" s="121">
        <f>IF(O158=1,ROUND(_xlfn.XLOOKUP($E158,$A$2:$A$11,$C$2:$C$11,0,0)*O158*$D158,2),0)</f>
        <v>0</v>
      </c>
      <c r="AB158" s="121">
        <f>IF(P158=1,ROUND(_xlfn.XLOOKUP($E158,$A$2:$A$11,$C$2:$C$11,0,0)*P158*$D158,2),0)</f>
        <v>0</v>
      </c>
      <c r="AC158" s="121">
        <f>IF(Q158=1,ROUND(_xlfn.XLOOKUP($E158,$A$2:$A$11,$C$2:$C$11,0,0)*Q158*$D158,2),0)</f>
        <v>0</v>
      </c>
      <c r="AD158" s="120" t="str">
        <f>IF(OR(AND($E158=$A$6,$D$9=AD$15),AND($E158=$A$10,$D$11=AD$15),AND($E158=$A$3,$D$5=AD$15)),$D158-SUM($R158:AC158),IF($E158=$A$10,ROUND(_xlfn.XLOOKUP(AD$15,$D$10:$D$11,$C$10:$C$11,0,0)*$D158,2),IF($E158=$A$3,ROUND(_xlfn.XLOOKUP(AD$15,$D$3:$D$5,$C$3:$C$5,0,0)*$D158,2),IF($E158=$A$6,ROUND(_xlfn.XLOOKUP(AD$15,$D$6:$D$9,$C$6:$C$9,0,0)*$D158,2),""))))</f>
        <v/>
      </c>
      <c r="AE158" s="121" t="str">
        <f>IF(OR(AND($E158=$A$6,$D$9=AE$15),AND($E158=$A$10,$D$11=AE$15),AND($E158=$A$3,$D$5=AE$15)),$D158-SUM($R158:AD158),IF($E158=$A$10,ROUND(_xlfn.XLOOKUP(AE$15,$D$10:$D$11,$C$10:$C$11,0,0)*$D158,2),IF($E158=$A$3,ROUND(_xlfn.XLOOKUP(AE$15,$D$3:$D$5,$C$3:$C$5,0,0)*$D158,2),IF($E158=$A$6,ROUND(_xlfn.XLOOKUP(AE$15,$D$6:$D$9,$C$6:$C$9,0,0)*$D158,2),""))))</f>
        <v/>
      </c>
      <c r="AF158" s="122" t="str">
        <f>IF(OR(AND($E158=$A$6,$D$9=AF$15),AND($E158=$A$10,$D$11=AF$15),AND($E158=$A$3,$D$5=AF$15)),$D158-SUM($R158:AE158),IF($E158=$A$10,ROUND(_xlfn.XLOOKUP(AF$15,$D$10:$D$11,$C$10:$C$11,0,0)*$D158,2),IF($E158=$A$3,ROUND(_xlfn.XLOOKUP(AF$15,$D$3:$D$5,$C$3:$C$5,0,0)*$D158,2),IF($E158=$A$6,ROUND(_xlfn.XLOOKUP(AF$15,$D$6:$D$9,$C$6:$C$9,0,0)*$D158,2),""))))</f>
        <v/>
      </c>
      <c r="AG158" s="91"/>
      <c r="AH158" s="92"/>
      <c r="AI158" s="92"/>
      <c r="AJ158" s="92"/>
      <c r="AK158" s="93"/>
      <c r="AL158" s="120" t="str">
        <f>IF(OR(AND($E158=$A$6,$D$9=AL$15),AND($E158=$A$10,$D$11=AL$15),AND($E158=$A$3,$D$5=AL$15)),$D158-SUM($R158:AK158),IF($E158=$A$10,ROUND(_xlfn.XLOOKUP(AL$15,$D$10:$D$11,$C$10:$C$11,0,0)*$D158,2),IF($E158=$A$3,ROUND(_xlfn.XLOOKUP(AL$15,$D$3:$D$5,$C$3:$C$5,0,0)*$D158,2),IF($E158=$A$6,ROUND(_xlfn.XLOOKUP(AL$15,$D$6:$D$9,$C$6:$C$9,0,0)*$D158,2),""))))</f>
        <v/>
      </c>
      <c r="AM158" s="121" t="str">
        <f>IF(OR(AND($E158=$A$6,$D$9=AM$15),AND($E158=$A$10,$D$11=AM$15),AND($E158=$A$3,$D$5=AM$15)),$D158-SUM($R158:AL158),IF($E158=$A$10,ROUND(_xlfn.XLOOKUP(AM$15,$D$10:$D$11,$C$10:$C$11,0,0)*$D158,2),IF($E158=$A$3,ROUND(_xlfn.XLOOKUP(AM$15,$D$3:$D$5,$C$3:$C$5,0,0)*$D158,2),IF($E158=$A$6,ROUND(_xlfn.XLOOKUP(AM$15,$D$6:$D$9,$C$6:$C$9,0,0)*$D158,2),""))))</f>
        <v/>
      </c>
      <c r="AN158" s="122" t="str">
        <f>IF(OR(AND($E158=$A$6,$D$9=AN$15),AND($E158=$A$10,$D$11=AN$15),AND($E158=$A$3,$D$5=AN$15)),$D158-SUM($R158:AM158),IF($E158=$A$10,ROUND(_xlfn.XLOOKUP(AN$15,$D$10:$D$11,$C$10:$C$11,0,0)*$D158,2),IF($E158=$A$3,ROUND(_xlfn.XLOOKUP(AN$15,$D$3:$D$5,$C$3:$C$5,0,0)*$D158,2),IF($E158=$A$6,ROUND(_xlfn.XLOOKUP(AN$15,$D$6:$D$9,$C$6:$C$9,0,0)*$D158,2),""))))</f>
        <v/>
      </c>
      <c r="AO158" s="91"/>
      <c r="AP158" s="92"/>
      <c r="AQ158" s="93"/>
      <c r="AR158" s="92"/>
      <c r="AS158" s="91"/>
      <c r="AT158" s="93"/>
      <c r="AU158" s="130" t="str">
        <f>IF(OR(AND($E158=$A$6,$D$9=AU$15),AND($E158=$A$10,$D$11=AU$15),AND($E158=$A$3,$D$5=AU$15)),$D158-SUM($R158:AT158),IF($E158=$A$10,ROUND(_xlfn.XLOOKUP(AU$15,$D$10:$D$11,$C$10:$C$11,0,0)*$D158,2),IF($E158=$A$3,ROUND(_xlfn.XLOOKUP(AU$15,$D$3:$D$5,$C$3:$C$5,0,0)*$D158,2),IF($E158=$A$6,ROUND(_xlfn.XLOOKUP(AU$15,$D$6:$D$9,$C$6:$C$9,0,0)*$D158,2),""))))</f>
        <v/>
      </c>
      <c r="AV158" s="3" t="str">
        <f>IF(SUM(R158:AU158)=D158,"","CORRIGIR")</f>
        <v/>
      </c>
    </row>
    <row r="159" spans="1:48" ht="14.4" x14ac:dyDescent="0.3">
      <c r="A159" s="52" t="s">
        <v>107</v>
      </c>
      <c r="B159" s="53" t="s">
        <v>52</v>
      </c>
      <c r="C159" s="54">
        <f t="shared" si="8"/>
        <v>6.6666666666666666E-2</v>
      </c>
      <c r="D159" s="115">
        <f>SUBTOTAL(9,D160:D166)</f>
        <v>7</v>
      </c>
      <c r="E159" s="55"/>
      <c r="F159" s="56"/>
      <c r="G159" s="57"/>
      <c r="H159" s="56"/>
      <c r="I159" s="57"/>
      <c r="J159" s="56"/>
      <c r="K159" s="57"/>
      <c r="L159" s="56"/>
      <c r="M159" s="57"/>
      <c r="N159" s="56"/>
      <c r="O159" s="57"/>
      <c r="P159" s="56"/>
      <c r="Q159" s="58"/>
      <c r="R159" s="100"/>
      <c r="S159" s="101"/>
      <c r="T159" s="100"/>
      <c r="U159" s="101"/>
      <c r="V159" s="100"/>
      <c r="W159" s="101"/>
      <c r="X159" s="100"/>
      <c r="Y159" s="101"/>
      <c r="Z159" s="100"/>
      <c r="AA159" s="101"/>
      <c r="AB159" s="100"/>
      <c r="AC159" s="101"/>
      <c r="AD159" s="100"/>
      <c r="AE159" s="101"/>
      <c r="AF159" s="100"/>
      <c r="AG159" s="101"/>
      <c r="AH159" s="100"/>
      <c r="AI159" s="101"/>
      <c r="AJ159" s="100"/>
      <c r="AK159" s="101"/>
      <c r="AL159" s="100"/>
      <c r="AM159" s="101"/>
      <c r="AN159" s="100"/>
      <c r="AO159" s="101"/>
      <c r="AP159" s="100"/>
      <c r="AQ159" s="101"/>
      <c r="AR159" s="100"/>
      <c r="AS159" s="101"/>
      <c r="AT159" s="100"/>
      <c r="AU159" s="102"/>
    </row>
    <row r="160" spans="1:48" ht="14.4" outlineLevel="1" x14ac:dyDescent="0.3">
      <c r="A160" s="62" t="s">
        <v>282</v>
      </c>
      <c r="B160" s="80" t="s">
        <v>53</v>
      </c>
      <c r="C160" s="68">
        <f t="shared" si="8"/>
        <v>9.5238095238095247E-3</v>
      </c>
      <c r="D160" s="112">
        <v>1</v>
      </c>
      <c r="E160" s="76" t="s">
        <v>122</v>
      </c>
      <c r="F160" s="66"/>
      <c r="G160" s="66"/>
      <c r="H160" s="66"/>
      <c r="I160" s="66"/>
      <c r="J160" s="66"/>
      <c r="K160" s="66"/>
      <c r="L160" s="66"/>
      <c r="M160" s="66" t="s">
        <v>191</v>
      </c>
      <c r="N160" s="66" t="s">
        <v>191</v>
      </c>
      <c r="O160" s="66" t="s">
        <v>191</v>
      </c>
      <c r="P160" s="66" t="s">
        <v>191</v>
      </c>
      <c r="Q160" s="66">
        <v>1</v>
      </c>
      <c r="R160" s="132">
        <f>IF(F160=1,ROUND(_xlfn.XLOOKUP($E160,$A$2:$A$11,$C$2:$C$11,0,0)*F160*$D160,2),0)</f>
        <v>0</v>
      </c>
      <c r="S160" s="121">
        <f>IF(G160=1,ROUND(_xlfn.XLOOKUP($E160,$A$2:$A$11,$C$2:$C$11,0,0)*G160*$D160,2),0)</f>
        <v>0</v>
      </c>
      <c r="T160" s="121">
        <f>IF(H160=1,ROUND(_xlfn.XLOOKUP($E160,$A$2:$A$11,$C$2:$C$11,0,0)*H160*$D160,2),0)</f>
        <v>0</v>
      </c>
      <c r="U160" s="121">
        <f>IF(I160=1,ROUND(_xlfn.XLOOKUP($E160,$A$2:$A$11,$C$2:$C$11,0,0)*I160*$D160,2),0)</f>
        <v>0</v>
      </c>
      <c r="V160" s="121">
        <f>IF(J160=1,ROUND(_xlfn.XLOOKUP($E160,$A$2:$A$11,$C$2:$C$11,0,0)*J160*$D160,2),0)</f>
        <v>0</v>
      </c>
      <c r="W160" s="121">
        <f>IF(K160=1,ROUND(_xlfn.XLOOKUP($E160,$A$2:$A$11,$C$2:$C$11,0,0)*K160*$D160,2),0)</f>
        <v>0</v>
      </c>
      <c r="X160" s="121">
        <f>IF(L160=1,ROUND(_xlfn.XLOOKUP($E160,$A$2:$A$11,$C$2:$C$11,0,0)*L160*$D160,2),0)</f>
        <v>0</v>
      </c>
      <c r="Y160" s="121">
        <f>IF(M160=1,ROUND(_xlfn.XLOOKUP($E160,$A$2:$A$11,$C$2:$C$11,0,0)*M160*$D160,2),0)</f>
        <v>0</v>
      </c>
      <c r="Z160" s="121">
        <f>IF(N160=1,ROUND(_xlfn.XLOOKUP($E160,$A$2:$A$11,$C$2:$C$11,0,0)*N160*$D160,2),0)</f>
        <v>0</v>
      </c>
      <c r="AA160" s="121">
        <f>IF(O160=1,ROUND(_xlfn.XLOOKUP($E160,$A$2:$A$11,$C$2:$C$11,0,0)*O160*$D160,2),0)</f>
        <v>0</v>
      </c>
      <c r="AB160" s="121">
        <f>IF(P160=1,ROUND(_xlfn.XLOOKUP($E160,$A$2:$A$11,$C$2:$C$11,0,0)*P160*$D160,2),0)</f>
        <v>0</v>
      </c>
      <c r="AC160" s="121">
        <f>IF(Q160=1,ROUND(_xlfn.XLOOKUP($E160,$A$2:$A$11,$C$2:$C$11,0,0)*Q160*$D160,2),0)</f>
        <v>0.25</v>
      </c>
      <c r="AD160" s="120">
        <f>IF(OR(AND($E160=$A$6,$D$9=AD$15),AND($E160=$A$10,$D$11=AD$15),AND($E160=$A$3,$D$5=AD$15)),$D160-SUM($R160:AC160),IF($E160=$A$10,ROUND(_xlfn.XLOOKUP(AD$15,$D$10:$D$11,$C$10:$C$11,0,0)*$D160,2),IF($E160=$A$3,ROUND(_xlfn.XLOOKUP(AD$15,$D$3:$D$5,$C$3:$C$5,0,0)*$D160,2),IF($E160=$A$6,ROUND(_xlfn.XLOOKUP(AD$15,$D$6:$D$9,$C$6:$C$9,0,0)*$D160,2),""))))</f>
        <v>0</v>
      </c>
      <c r="AE160" s="121">
        <f>IF(OR(AND($E160=$A$6,$D$9=AE$15),AND($E160=$A$10,$D$11=AE$15),AND($E160=$A$3,$D$5=AE$15)),$D160-SUM($R160:AD160),IF($E160=$A$10,ROUND(_xlfn.XLOOKUP(AE$15,$D$10:$D$11,$C$10:$C$11,0,0)*$D160,2),IF($E160=$A$3,ROUND(_xlfn.XLOOKUP(AE$15,$D$3:$D$5,$C$3:$C$5,0,0)*$D160,2),IF($E160=$A$6,ROUND(_xlfn.XLOOKUP(AE$15,$D$6:$D$9,$C$6:$C$9,0,0)*$D160,2),""))))</f>
        <v>0</v>
      </c>
      <c r="AF160" s="122">
        <f>IF(OR(AND($E160=$A$6,$D$9=AF$15),AND($E160=$A$10,$D$11=AF$15),AND($E160=$A$3,$D$5=AF$15)),$D160-SUM($R160:AE160),IF($E160=$A$10,ROUND(_xlfn.XLOOKUP(AF$15,$D$10:$D$11,$C$10:$C$11,0,0)*$D160,2),IF($E160=$A$3,ROUND(_xlfn.XLOOKUP(AF$15,$D$3:$D$5,$C$3:$C$5,0,0)*$D160,2),IF($E160=$A$6,ROUND(_xlfn.XLOOKUP(AF$15,$D$6:$D$9,$C$6:$C$9,0,0)*$D160,2),""))))</f>
        <v>0.25</v>
      </c>
      <c r="AG160" s="91"/>
      <c r="AH160" s="92"/>
      <c r="AI160" s="92"/>
      <c r="AJ160" s="92"/>
      <c r="AK160" s="93"/>
      <c r="AL160" s="120">
        <f>IF(OR(AND($E160=$A$6,$D$9=AL$15),AND($E160=$A$10,$D$11=AL$15),AND($E160=$A$3,$D$5=AL$15)),$D160-SUM($R160:AK160),IF($E160=$A$10,ROUND(_xlfn.XLOOKUP(AL$15,$D$10:$D$11,$C$10:$C$11,0,0)*$D160,2),IF($E160=$A$3,ROUND(_xlfn.XLOOKUP(AL$15,$D$3:$D$5,$C$3:$C$5,0,0)*$D160,2),IF($E160=$A$6,ROUND(_xlfn.XLOOKUP(AL$15,$D$6:$D$9,$C$6:$C$9,0,0)*$D160,2),""))))</f>
        <v>0</v>
      </c>
      <c r="AM160" s="121">
        <f>IF(OR(AND($E160=$A$6,$D$9=AM$15),AND($E160=$A$10,$D$11=AM$15),AND($E160=$A$3,$D$5=AM$15)),$D160-SUM($R160:AL160),IF($E160=$A$10,ROUND(_xlfn.XLOOKUP(AM$15,$D$10:$D$11,$C$10:$C$11,0,0)*$D160,2),IF($E160=$A$3,ROUND(_xlfn.XLOOKUP(AM$15,$D$3:$D$5,$C$3:$C$5,0,0)*$D160,2),IF($E160=$A$6,ROUND(_xlfn.XLOOKUP(AM$15,$D$6:$D$9,$C$6:$C$9,0,0)*$D160,2),""))))</f>
        <v>0</v>
      </c>
      <c r="AN160" s="122">
        <f>IF(OR(AND($E160=$A$6,$D$9=AN$15),AND($E160=$A$10,$D$11=AN$15),AND($E160=$A$3,$D$5=AN$15)),$D160-SUM($R160:AM160),IF($E160=$A$10,ROUND(_xlfn.XLOOKUP(AN$15,$D$10:$D$11,$C$10:$C$11,0,0)*$D160,2),IF($E160=$A$3,ROUND(_xlfn.XLOOKUP(AN$15,$D$3:$D$5,$C$3:$C$5,0,0)*$D160,2),IF($E160=$A$6,ROUND(_xlfn.XLOOKUP(AN$15,$D$6:$D$9,$C$6:$C$9,0,0)*$D160,2),""))))</f>
        <v>0.25</v>
      </c>
      <c r="AO160" s="91"/>
      <c r="AP160" s="92"/>
      <c r="AQ160" s="93"/>
      <c r="AR160" s="92"/>
      <c r="AS160" s="91"/>
      <c r="AT160" s="93"/>
      <c r="AU160" s="130">
        <f>IF(OR(AND($E160=$A$6,$D$9=AU$15),AND($E160=$A$10,$D$11=AU$15),AND($E160=$A$3,$D$5=AU$15)),$D160-SUM($R160:AT160),IF($E160=$A$10,ROUND(_xlfn.XLOOKUP(AU$15,$D$10:$D$11,$C$10:$C$11,0,0)*$D160,2),IF($E160=$A$3,ROUND(_xlfn.XLOOKUP(AU$15,$D$3:$D$5,$C$3:$C$5,0,0)*$D160,2),IF($E160=$A$6,ROUND(_xlfn.XLOOKUP(AU$15,$D$6:$D$9,$C$6:$C$9,0,0)*$D160,2),""))))</f>
        <v>0.25</v>
      </c>
      <c r="AV160" s="3" t="str">
        <f t="shared" ref="AV160:AV166" si="9">IF(SUM(R160:AU160)=D160,"","CORRIGIR")</f>
        <v/>
      </c>
    </row>
    <row r="161" spans="1:48" ht="14.4" outlineLevel="1" x14ac:dyDescent="0.3">
      <c r="A161" s="62" t="s">
        <v>283</v>
      </c>
      <c r="B161" s="80" t="s">
        <v>54</v>
      </c>
      <c r="C161" s="68">
        <f t="shared" si="8"/>
        <v>9.5238095238095247E-3</v>
      </c>
      <c r="D161" s="112">
        <v>1</v>
      </c>
      <c r="E161" s="76" t="s">
        <v>122</v>
      </c>
      <c r="F161" s="66"/>
      <c r="G161" s="66"/>
      <c r="H161" s="66"/>
      <c r="I161" s="66"/>
      <c r="J161" s="66"/>
      <c r="K161" s="66"/>
      <c r="L161" s="66"/>
      <c r="M161" s="66" t="s">
        <v>191</v>
      </c>
      <c r="N161" s="66" t="s">
        <v>191</v>
      </c>
      <c r="O161" s="66" t="s">
        <v>191</v>
      </c>
      <c r="P161" s="66" t="s">
        <v>191</v>
      </c>
      <c r="Q161" s="66">
        <v>1</v>
      </c>
      <c r="R161" s="132">
        <f>IF(F161=1,ROUND(_xlfn.XLOOKUP($E161,$A$2:$A$11,$C$2:$C$11,0,0)*F161*$D161,2),0)</f>
        <v>0</v>
      </c>
      <c r="S161" s="121">
        <f>IF(G161=1,ROUND(_xlfn.XLOOKUP($E161,$A$2:$A$11,$C$2:$C$11,0,0)*G161*$D161,2),0)</f>
        <v>0</v>
      </c>
      <c r="T161" s="121">
        <f>IF(H161=1,ROUND(_xlfn.XLOOKUP($E161,$A$2:$A$11,$C$2:$C$11,0,0)*H161*$D161,2),0)</f>
        <v>0</v>
      </c>
      <c r="U161" s="121">
        <f>IF(I161=1,ROUND(_xlfn.XLOOKUP($E161,$A$2:$A$11,$C$2:$C$11,0,0)*I161*$D161,2),0)</f>
        <v>0</v>
      </c>
      <c r="V161" s="121">
        <f>IF(J161=1,ROUND(_xlfn.XLOOKUP($E161,$A$2:$A$11,$C$2:$C$11,0,0)*J161*$D161,2),0)</f>
        <v>0</v>
      </c>
      <c r="W161" s="121">
        <f>IF(K161=1,ROUND(_xlfn.XLOOKUP($E161,$A$2:$A$11,$C$2:$C$11,0,0)*K161*$D161,2),0)</f>
        <v>0</v>
      </c>
      <c r="X161" s="121">
        <f>IF(L161=1,ROUND(_xlfn.XLOOKUP($E161,$A$2:$A$11,$C$2:$C$11,0,0)*L161*$D161,2),0)</f>
        <v>0</v>
      </c>
      <c r="Y161" s="121">
        <f>IF(M161=1,ROUND(_xlfn.XLOOKUP($E161,$A$2:$A$11,$C$2:$C$11,0,0)*M161*$D161,2),0)</f>
        <v>0</v>
      </c>
      <c r="Z161" s="121">
        <f>IF(N161=1,ROUND(_xlfn.XLOOKUP($E161,$A$2:$A$11,$C$2:$C$11,0,0)*N161*$D161,2),0)</f>
        <v>0</v>
      </c>
      <c r="AA161" s="121">
        <f>IF(O161=1,ROUND(_xlfn.XLOOKUP($E161,$A$2:$A$11,$C$2:$C$11,0,0)*O161*$D161,2),0)</f>
        <v>0</v>
      </c>
      <c r="AB161" s="121">
        <f>IF(P161=1,ROUND(_xlfn.XLOOKUP($E161,$A$2:$A$11,$C$2:$C$11,0,0)*P161*$D161,2),0)</f>
        <v>0</v>
      </c>
      <c r="AC161" s="121">
        <f>IF(Q161=1,ROUND(_xlfn.XLOOKUP($E161,$A$2:$A$11,$C$2:$C$11,0,0)*Q161*$D161,2),0)</f>
        <v>0.25</v>
      </c>
      <c r="AD161" s="120">
        <f>IF(OR(AND($E161=$A$6,$D$9=AD$15),AND($E161=$A$10,$D$11=AD$15),AND($E161=$A$3,$D$5=AD$15)),$D161-SUM($R161:AC161),IF($E161=$A$10,ROUND(_xlfn.XLOOKUP(AD$15,$D$10:$D$11,$C$10:$C$11,0,0)*$D161,2),IF($E161=$A$3,ROUND(_xlfn.XLOOKUP(AD$15,$D$3:$D$5,$C$3:$C$5,0,0)*$D161,2),IF($E161=$A$6,ROUND(_xlfn.XLOOKUP(AD$15,$D$6:$D$9,$C$6:$C$9,0,0)*$D161,2),""))))</f>
        <v>0</v>
      </c>
      <c r="AE161" s="121">
        <f>IF(OR(AND($E161=$A$6,$D$9=AE$15),AND($E161=$A$10,$D$11=AE$15),AND($E161=$A$3,$D$5=AE$15)),$D161-SUM($R161:AD161),IF($E161=$A$10,ROUND(_xlfn.XLOOKUP(AE$15,$D$10:$D$11,$C$10:$C$11,0,0)*$D161,2),IF($E161=$A$3,ROUND(_xlfn.XLOOKUP(AE$15,$D$3:$D$5,$C$3:$C$5,0,0)*$D161,2),IF($E161=$A$6,ROUND(_xlfn.XLOOKUP(AE$15,$D$6:$D$9,$C$6:$C$9,0,0)*$D161,2),""))))</f>
        <v>0</v>
      </c>
      <c r="AF161" s="122">
        <f>IF(OR(AND($E161=$A$6,$D$9=AF$15),AND($E161=$A$10,$D$11=AF$15),AND($E161=$A$3,$D$5=AF$15)),$D161-SUM($R161:AE161),IF($E161=$A$10,ROUND(_xlfn.XLOOKUP(AF$15,$D$10:$D$11,$C$10:$C$11,0,0)*$D161,2),IF($E161=$A$3,ROUND(_xlfn.XLOOKUP(AF$15,$D$3:$D$5,$C$3:$C$5,0,0)*$D161,2),IF($E161=$A$6,ROUND(_xlfn.XLOOKUP(AF$15,$D$6:$D$9,$C$6:$C$9,0,0)*$D161,2),""))))</f>
        <v>0.25</v>
      </c>
      <c r="AG161" s="91"/>
      <c r="AH161" s="92"/>
      <c r="AI161" s="92"/>
      <c r="AJ161" s="92"/>
      <c r="AK161" s="93"/>
      <c r="AL161" s="120">
        <f>IF(OR(AND($E161=$A$6,$D$9=AL$15),AND($E161=$A$10,$D$11=AL$15),AND($E161=$A$3,$D$5=AL$15)),$D161-SUM($R161:AK161),IF($E161=$A$10,ROUND(_xlfn.XLOOKUP(AL$15,$D$10:$D$11,$C$10:$C$11,0,0)*$D161,2),IF($E161=$A$3,ROUND(_xlfn.XLOOKUP(AL$15,$D$3:$D$5,$C$3:$C$5,0,0)*$D161,2),IF($E161=$A$6,ROUND(_xlfn.XLOOKUP(AL$15,$D$6:$D$9,$C$6:$C$9,0,0)*$D161,2),""))))</f>
        <v>0</v>
      </c>
      <c r="AM161" s="121">
        <f>IF(OR(AND($E161=$A$6,$D$9=AM$15),AND($E161=$A$10,$D$11=AM$15),AND($E161=$A$3,$D$5=AM$15)),$D161-SUM($R161:AL161),IF($E161=$A$10,ROUND(_xlfn.XLOOKUP(AM$15,$D$10:$D$11,$C$10:$C$11,0,0)*$D161,2),IF($E161=$A$3,ROUND(_xlfn.XLOOKUP(AM$15,$D$3:$D$5,$C$3:$C$5,0,0)*$D161,2),IF($E161=$A$6,ROUND(_xlfn.XLOOKUP(AM$15,$D$6:$D$9,$C$6:$C$9,0,0)*$D161,2),""))))</f>
        <v>0</v>
      </c>
      <c r="AN161" s="122">
        <f>IF(OR(AND($E161=$A$6,$D$9=AN$15),AND($E161=$A$10,$D$11=AN$15),AND($E161=$A$3,$D$5=AN$15)),$D161-SUM($R161:AM161),IF($E161=$A$10,ROUND(_xlfn.XLOOKUP(AN$15,$D$10:$D$11,$C$10:$C$11,0,0)*$D161,2),IF($E161=$A$3,ROUND(_xlfn.XLOOKUP(AN$15,$D$3:$D$5,$C$3:$C$5,0,0)*$D161,2),IF($E161=$A$6,ROUND(_xlfn.XLOOKUP(AN$15,$D$6:$D$9,$C$6:$C$9,0,0)*$D161,2),""))))</f>
        <v>0.25</v>
      </c>
      <c r="AO161" s="91"/>
      <c r="AP161" s="92"/>
      <c r="AQ161" s="93"/>
      <c r="AR161" s="92"/>
      <c r="AS161" s="91"/>
      <c r="AT161" s="93"/>
      <c r="AU161" s="130">
        <f>IF(OR(AND($E161=$A$6,$D$9=AU$15),AND($E161=$A$10,$D$11=AU$15),AND($E161=$A$3,$D$5=AU$15)),$D161-SUM($R161:AT161),IF($E161=$A$10,ROUND(_xlfn.XLOOKUP(AU$15,$D$10:$D$11,$C$10:$C$11,0,0)*$D161,2),IF($E161=$A$3,ROUND(_xlfn.XLOOKUP(AU$15,$D$3:$D$5,$C$3:$C$5,0,0)*$D161,2),IF($E161=$A$6,ROUND(_xlfn.XLOOKUP(AU$15,$D$6:$D$9,$C$6:$C$9,0,0)*$D161,2),""))))</f>
        <v>0.25</v>
      </c>
      <c r="AV161" s="3" t="str">
        <f t="shared" si="9"/>
        <v/>
      </c>
    </row>
    <row r="162" spans="1:48" ht="14.4" outlineLevel="1" x14ac:dyDescent="0.3">
      <c r="A162" s="62" t="s">
        <v>284</v>
      </c>
      <c r="B162" s="80" t="s">
        <v>55</v>
      </c>
      <c r="C162" s="68">
        <f t="shared" si="8"/>
        <v>9.5238095238095247E-3</v>
      </c>
      <c r="D162" s="112">
        <v>1</v>
      </c>
      <c r="E162" s="76" t="s">
        <v>122</v>
      </c>
      <c r="F162" s="66"/>
      <c r="G162" s="66"/>
      <c r="H162" s="66"/>
      <c r="I162" s="66"/>
      <c r="J162" s="66"/>
      <c r="K162" s="66"/>
      <c r="L162" s="66"/>
      <c r="M162" s="66" t="s">
        <v>191</v>
      </c>
      <c r="N162" s="66" t="s">
        <v>191</v>
      </c>
      <c r="O162" s="66" t="s">
        <v>191</v>
      </c>
      <c r="P162" s="66" t="s">
        <v>191</v>
      </c>
      <c r="Q162" s="66">
        <v>1</v>
      </c>
      <c r="R162" s="132">
        <f>IF(F162=1,ROUND(_xlfn.XLOOKUP($E162,$A$2:$A$11,$C$2:$C$11,0,0)*F162*$D162,2),0)</f>
        <v>0</v>
      </c>
      <c r="S162" s="121">
        <f>IF(G162=1,ROUND(_xlfn.XLOOKUP($E162,$A$2:$A$11,$C$2:$C$11,0,0)*G162*$D162,2),0)</f>
        <v>0</v>
      </c>
      <c r="T162" s="121">
        <f>IF(H162=1,ROUND(_xlfn.XLOOKUP($E162,$A$2:$A$11,$C$2:$C$11,0,0)*H162*$D162,2),0)</f>
        <v>0</v>
      </c>
      <c r="U162" s="121">
        <f>IF(I162=1,ROUND(_xlfn.XLOOKUP($E162,$A$2:$A$11,$C$2:$C$11,0,0)*I162*$D162,2),0)</f>
        <v>0</v>
      </c>
      <c r="V162" s="121">
        <f>IF(J162=1,ROUND(_xlfn.XLOOKUP($E162,$A$2:$A$11,$C$2:$C$11,0,0)*J162*$D162,2),0)</f>
        <v>0</v>
      </c>
      <c r="W162" s="121">
        <f>IF(K162=1,ROUND(_xlfn.XLOOKUP($E162,$A$2:$A$11,$C$2:$C$11,0,0)*K162*$D162,2),0)</f>
        <v>0</v>
      </c>
      <c r="X162" s="121">
        <f>IF(L162=1,ROUND(_xlfn.XLOOKUP($E162,$A$2:$A$11,$C$2:$C$11,0,0)*L162*$D162,2),0)</f>
        <v>0</v>
      </c>
      <c r="Y162" s="121">
        <f>IF(M162=1,ROUND(_xlfn.XLOOKUP($E162,$A$2:$A$11,$C$2:$C$11,0,0)*M162*$D162,2),0)</f>
        <v>0</v>
      </c>
      <c r="Z162" s="121">
        <f>IF(N162=1,ROUND(_xlfn.XLOOKUP($E162,$A$2:$A$11,$C$2:$C$11,0,0)*N162*$D162,2),0)</f>
        <v>0</v>
      </c>
      <c r="AA162" s="121">
        <f>IF(O162=1,ROUND(_xlfn.XLOOKUP($E162,$A$2:$A$11,$C$2:$C$11,0,0)*O162*$D162,2),0)</f>
        <v>0</v>
      </c>
      <c r="AB162" s="121">
        <f>IF(P162=1,ROUND(_xlfn.XLOOKUP($E162,$A$2:$A$11,$C$2:$C$11,0,0)*P162*$D162,2),0)</f>
        <v>0</v>
      </c>
      <c r="AC162" s="121">
        <f>IF(Q162=1,ROUND(_xlfn.XLOOKUP($E162,$A$2:$A$11,$C$2:$C$11,0,0)*Q162*$D162,2),0)</f>
        <v>0.25</v>
      </c>
      <c r="AD162" s="120">
        <f>IF(OR(AND($E162=$A$6,$D$9=AD$15),AND($E162=$A$10,$D$11=AD$15),AND($E162=$A$3,$D$5=AD$15)),$D162-SUM($R162:AC162),IF($E162=$A$10,ROUND(_xlfn.XLOOKUP(AD$15,$D$10:$D$11,$C$10:$C$11,0,0)*$D162,2),IF($E162=$A$3,ROUND(_xlfn.XLOOKUP(AD$15,$D$3:$D$5,$C$3:$C$5,0,0)*$D162,2),IF($E162=$A$6,ROUND(_xlfn.XLOOKUP(AD$15,$D$6:$D$9,$C$6:$C$9,0,0)*$D162,2),""))))</f>
        <v>0</v>
      </c>
      <c r="AE162" s="121">
        <f>IF(OR(AND($E162=$A$6,$D$9=AE$15),AND($E162=$A$10,$D$11=AE$15),AND($E162=$A$3,$D$5=AE$15)),$D162-SUM($R162:AD162),IF($E162=$A$10,ROUND(_xlfn.XLOOKUP(AE$15,$D$10:$D$11,$C$10:$C$11,0,0)*$D162,2),IF($E162=$A$3,ROUND(_xlfn.XLOOKUP(AE$15,$D$3:$D$5,$C$3:$C$5,0,0)*$D162,2),IF($E162=$A$6,ROUND(_xlfn.XLOOKUP(AE$15,$D$6:$D$9,$C$6:$C$9,0,0)*$D162,2),""))))</f>
        <v>0</v>
      </c>
      <c r="AF162" s="122">
        <f>IF(OR(AND($E162=$A$6,$D$9=AF$15),AND($E162=$A$10,$D$11=AF$15),AND($E162=$A$3,$D$5=AF$15)),$D162-SUM($R162:AE162),IF($E162=$A$10,ROUND(_xlfn.XLOOKUP(AF$15,$D$10:$D$11,$C$10:$C$11,0,0)*$D162,2),IF($E162=$A$3,ROUND(_xlfn.XLOOKUP(AF$15,$D$3:$D$5,$C$3:$C$5,0,0)*$D162,2),IF($E162=$A$6,ROUND(_xlfn.XLOOKUP(AF$15,$D$6:$D$9,$C$6:$C$9,0,0)*$D162,2),""))))</f>
        <v>0.25</v>
      </c>
      <c r="AG162" s="91"/>
      <c r="AH162" s="92"/>
      <c r="AI162" s="92"/>
      <c r="AJ162" s="92"/>
      <c r="AK162" s="93"/>
      <c r="AL162" s="120">
        <f>IF(OR(AND($E162=$A$6,$D$9=AL$15),AND($E162=$A$10,$D$11=AL$15),AND($E162=$A$3,$D$5=AL$15)),$D162-SUM($R162:AK162),IF($E162=$A$10,ROUND(_xlfn.XLOOKUP(AL$15,$D$10:$D$11,$C$10:$C$11,0,0)*$D162,2),IF($E162=$A$3,ROUND(_xlfn.XLOOKUP(AL$15,$D$3:$D$5,$C$3:$C$5,0,0)*$D162,2),IF($E162=$A$6,ROUND(_xlfn.XLOOKUP(AL$15,$D$6:$D$9,$C$6:$C$9,0,0)*$D162,2),""))))</f>
        <v>0</v>
      </c>
      <c r="AM162" s="121">
        <f>IF(OR(AND($E162=$A$6,$D$9=AM$15),AND($E162=$A$10,$D$11=AM$15),AND($E162=$A$3,$D$5=AM$15)),$D162-SUM($R162:AL162),IF($E162=$A$10,ROUND(_xlfn.XLOOKUP(AM$15,$D$10:$D$11,$C$10:$C$11,0,0)*$D162,2),IF($E162=$A$3,ROUND(_xlfn.XLOOKUP(AM$15,$D$3:$D$5,$C$3:$C$5,0,0)*$D162,2),IF($E162=$A$6,ROUND(_xlfn.XLOOKUP(AM$15,$D$6:$D$9,$C$6:$C$9,0,0)*$D162,2),""))))</f>
        <v>0</v>
      </c>
      <c r="AN162" s="122">
        <f>IF(OR(AND($E162=$A$6,$D$9=AN$15),AND($E162=$A$10,$D$11=AN$15),AND($E162=$A$3,$D$5=AN$15)),$D162-SUM($R162:AM162),IF($E162=$A$10,ROUND(_xlfn.XLOOKUP(AN$15,$D$10:$D$11,$C$10:$C$11,0,0)*$D162,2),IF($E162=$A$3,ROUND(_xlfn.XLOOKUP(AN$15,$D$3:$D$5,$C$3:$C$5,0,0)*$D162,2),IF($E162=$A$6,ROUND(_xlfn.XLOOKUP(AN$15,$D$6:$D$9,$C$6:$C$9,0,0)*$D162,2),""))))</f>
        <v>0.25</v>
      </c>
      <c r="AO162" s="91"/>
      <c r="AP162" s="92"/>
      <c r="AQ162" s="93"/>
      <c r="AR162" s="92"/>
      <c r="AS162" s="91"/>
      <c r="AT162" s="93"/>
      <c r="AU162" s="130">
        <f>IF(OR(AND($E162=$A$6,$D$9=AU$15),AND($E162=$A$10,$D$11=AU$15),AND($E162=$A$3,$D$5=AU$15)),$D162-SUM($R162:AT162),IF($E162=$A$10,ROUND(_xlfn.XLOOKUP(AU$15,$D$10:$D$11,$C$10:$C$11,0,0)*$D162,2),IF($E162=$A$3,ROUND(_xlfn.XLOOKUP(AU$15,$D$3:$D$5,$C$3:$C$5,0,0)*$D162,2),IF($E162=$A$6,ROUND(_xlfn.XLOOKUP(AU$15,$D$6:$D$9,$C$6:$C$9,0,0)*$D162,2),""))))</f>
        <v>0.25</v>
      </c>
      <c r="AV162" s="3" t="str">
        <f t="shared" si="9"/>
        <v/>
      </c>
    </row>
    <row r="163" spans="1:48" ht="14.4" outlineLevel="1" x14ac:dyDescent="0.3">
      <c r="A163" s="62" t="s">
        <v>285</v>
      </c>
      <c r="B163" s="80" t="s">
        <v>56</v>
      </c>
      <c r="C163" s="68">
        <f t="shared" si="8"/>
        <v>9.5238095238095247E-3</v>
      </c>
      <c r="D163" s="112">
        <v>1</v>
      </c>
      <c r="E163" s="76" t="s">
        <v>122</v>
      </c>
      <c r="F163" s="66"/>
      <c r="G163" s="66"/>
      <c r="H163" s="66"/>
      <c r="I163" s="66"/>
      <c r="J163" s="66"/>
      <c r="K163" s="66"/>
      <c r="L163" s="66"/>
      <c r="M163" s="66" t="s">
        <v>191</v>
      </c>
      <c r="N163" s="66" t="s">
        <v>191</v>
      </c>
      <c r="O163" s="66" t="s">
        <v>191</v>
      </c>
      <c r="P163" s="66" t="s">
        <v>191</v>
      </c>
      <c r="Q163" s="66">
        <v>1</v>
      </c>
      <c r="R163" s="132">
        <f>IF(F163=1,ROUND(_xlfn.XLOOKUP($E163,$A$2:$A$11,$C$2:$C$11,0,0)*F163*$D163,2),0)</f>
        <v>0</v>
      </c>
      <c r="S163" s="121">
        <f>IF(G163=1,ROUND(_xlfn.XLOOKUP($E163,$A$2:$A$11,$C$2:$C$11,0,0)*G163*$D163,2),0)</f>
        <v>0</v>
      </c>
      <c r="T163" s="121">
        <f>IF(H163=1,ROUND(_xlfn.XLOOKUP($E163,$A$2:$A$11,$C$2:$C$11,0,0)*H163*$D163,2),0)</f>
        <v>0</v>
      </c>
      <c r="U163" s="121">
        <f>IF(I163=1,ROUND(_xlfn.XLOOKUP($E163,$A$2:$A$11,$C$2:$C$11,0,0)*I163*$D163,2),0)</f>
        <v>0</v>
      </c>
      <c r="V163" s="121">
        <f>IF(J163=1,ROUND(_xlfn.XLOOKUP($E163,$A$2:$A$11,$C$2:$C$11,0,0)*J163*$D163,2),0)</f>
        <v>0</v>
      </c>
      <c r="W163" s="121">
        <f>IF(K163=1,ROUND(_xlfn.XLOOKUP($E163,$A$2:$A$11,$C$2:$C$11,0,0)*K163*$D163,2),0)</f>
        <v>0</v>
      </c>
      <c r="X163" s="121">
        <f>IF(L163=1,ROUND(_xlfn.XLOOKUP($E163,$A$2:$A$11,$C$2:$C$11,0,0)*L163*$D163,2),0)</f>
        <v>0</v>
      </c>
      <c r="Y163" s="121">
        <f>IF(M163=1,ROUND(_xlfn.XLOOKUP($E163,$A$2:$A$11,$C$2:$C$11,0,0)*M163*$D163,2),0)</f>
        <v>0</v>
      </c>
      <c r="Z163" s="121">
        <f>IF(N163=1,ROUND(_xlfn.XLOOKUP($E163,$A$2:$A$11,$C$2:$C$11,0,0)*N163*$D163,2),0)</f>
        <v>0</v>
      </c>
      <c r="AA163" s="121">
        <f>IF(O163=1,ROUND(_xlfn.XLOOKUP($E163,$A$2:$A$11,$C$2:$C$11,0,0)*O163*$D163,2),0)</f>
        <v>0</v>
      </c>
      <c r="AB163" s="121">
        <f>IF(P163=1,ROUND(_xlfn.XLOOKUP($E163,$A$2:$A$11,$C$2:$C$11,0,0)*P163*$D163,2),0)</f>
        <v>0</v>
      </c>
      <c r="AC163" s="121">
        <f>IF(Q163=1,ROUND(_xlfn.XLOOKUP($E163,$A$2:$A$11,$C$2:$C$11,0,0)*Q163*$D163,2),0)</f>
        <v>0.25</v>
      </c>
      <c r="AD163" s="120">
        <f>IF(OR(AND($E163=$A$6,$D$9=AD$15),AND($E163=$A$10,$D$11=AD$15),AND($E163=$A$3,$D$5=AD$15)),$D163-SUM($R163:AC163),IF($E163=$A$10,ROUND(_xlfn.XLOOKUP(AD$15,$D$10:$D$11,$C$10:$C$11,0,0)*$D163,2),IF($E163=$A$3,ROUND(_xlfn.XLOOKUP(AD$15,$D$3:$D$5,$C$3:$C$5,0,0)*$D163,2),IF($E163=$A$6,ROUND(_xlfn.XLOOKUP(AD$15,$D$6:$D$9,$C$6:$C$9,0,0)*$D163,2),""))))</f>
        <v>0</v>
      </c>
      <c r="AE163" s="121">
        <f>IF(OR(AND($E163=$A$6,$D$9=AE$15),AND($E163=$A$10,$D$11=AE$15),AND($E163=$A$3,$D$5=AE$15)),$D163-SUM($R163:AD163),IF($E163=$A$10,ROUND(_xlfn.XLOOKUP(AE$15,$D$10:$D$11,$C$10:$C$11,0,0)*$D163,2),IF($E163=$A$3,ROUND(_xlfn.XLOOKUP(AE$15,$D$3:$D$5,$C$3:$C$5,0,0)*$D163,2),IF($E163=$A$6,ROUND(_xlfn.XLOOKUP(AE$15,$D$6:$D$9,$C$6:$C$9,0,0)*$D163,2),""))))</f>
        <v>0</v>
      </c>
      <c r="AF163" s="122">
        <f>IF(OR(AND($E163=$A$6,$D$9=AF$15),AND($E163=$A$10,$D$11=AF$15),AND($E163=$A$3,$D$5=AF$15)),$D163-SUM($R163:AE163),IF($E163=$A$10,ROUND(_xlfn.XLOOKUP(AF$15,$D$10:$D$11,$C$10:$C$11,0,0)*$D163,2),IF($E163=$A$3,ROUND(_xlfn.XLOOKUP(AF$15,$D$3:$D$5,$C$3:$C$5,0,0)*$D163,2),IF($E163=$A$6,ROUND(_xlfn.XLOOKUP(AF$15,$D$6:$D$9,$C$6:$C$9,0,0)*$D163,2),""))))</f>
        <v>0.25</v>
      </c>
      <c r="AG163" s="91"/>
      <c r="AH163" s="92"/>
      <c r="AI163" s="92"/>
      <c r="AJ163" s="92"/>
      <c r="AK163" s="93"/>
      <c r="AL163" s="120">
        <f>IF(OR(AND($E163=$A$6,$D$9=AL$15),AND($E163=$A$10,$D$11=AL$15),AND($E163=$A$3,$D$5=AL$15)),$D163-SUM($R163:AK163),IF($E163=$A$10,ROUND(_xlfn.XLOOKUP(AL$15,$D$10:$D$11,$C$10:$C$11,0,0)*$D163,2),IF($E163=$A$3,ROUND(_xlfn.XLOOKUP(AL$15,$D$3:$D$5,$C$3:$C$5,0,0)*$D163,2),IF($E163=$A$6,ROUND(_xlfn.XLOOKUP(AL$15,$D$6:$D$9,$C$6:$C$9,0,0)*$D163,2),""))))</f>
        <v>0</v>
      </c>
      <c r="AM163" s="121">
        <f>IF(OR(AND($E163=$A$6,$D$9=AM$15),AND($E163=$A$10,$D$11=AM$15),AND($E163=$A$3,$D$5=AM$15)),$D163-SUM($R163:AL163),IF($E163=$A$10,ROUND(_xlfn.XLOOKUP(AM$15,$D$10:$D$11,$C$10:$C$11,0,0)*$D163,2),IF($E163=$A$3,ROUND(_xlfn.XLOOKUP(AM$15,$D$3:$D$5,$C$3:$C$5,0,0)*$D163,2),IF($E163=$A$6,ROUND(_xlfn.XLOOKUP(AM$15,$D$6:$D$9,$C$6:$C$9,0,0)*$D163,2),""))))</f>
        <v>0</v>
      </c>
      <c r="AN163" s="122">
        <f>IF(OR(AND($E163=$A$6,$D$9=AN$15),AND($E163=$A$10,$D$11=AN$15),AND($E163=$A$3,$D$5=AN$15)),$D163-SUM($R163:AM163),IF($E163=$A$10,ROUND(_xlfn.XLOOKUP(AN$15,$D$10:$D$11,$C$10:$C$11,0,0)*$D163,2),IF($E163=$A$3,ROUND(_xlfn.XLOOKUP(AN$15,$D$3:$D$5,$C$3:$C$5,0,0)*$D163,2),IF($E163=$A$6,ROUND(_xlfn.XLOOKUP(AN$15,$D$6:$D$9,$C$6:$C$9,0,0)*$D163,2),""))))</f>
        <v>0.25</v>
      </c>
      <c r="AO163" s="91"/>
      <c r="AP163" s="92"/>
      <c r="AQ163" s="93"/>
      <c r="AR163" s="92"/>
      <c r="AS163" s="91"/>
      <c r="AT163" s="93"/>
      <c r="AU163" s="130">
        <f>IF(OR(AND($E163=$A$6,$D$9=AU$15),AND($E163=$A$10,$D$11=AU$15),AND($E163=$A$3,$D$5=AU$15)),$D163-SUM($R163:AT163),IF($E163=$A$10,ROUND(_xlfn.XLOOKUP(AU$15,$D$10:$D$11,$C$10:$C$11,0,0)*$D163,2),IF($E163=$A$3,ROUND(_xlfn.XLOOKUP(AU$15,$D$3:$D$5,$C$3:$C$5,0,0)*$D163,2),IF($E163=$A$6,ROUND(_xlfn.XLOOKUP(AU$15,$D$6:$D$9,$C$6:$C$9,0,0)*$D163,2),""))))</f>
        <v>0.25</v>
      </c>
      <c r="AV163" s="3" t="str">
        <f t="shared" si="9"/>
        <v/>
      </c>
    </row>
    <row r="164" spans="1:48" ht="14.4" outlineLevel="1" x14ac:dyDescent="0.3">
      <c r="A164" s="62" t="s">
        <v>285</v>
      </c>
      <c r="B164" s="80" t="s">
        <v>56</v>
      </c>
      <c r="C164" s="68">
        <f t="shared" si="8"/>
        <v>9.5238095238095247E-3</v>
      </c>
      <c r="D164" s="112">
        <v>1</v>
      </c>
      <c r="E164" s="76" t="s">
        <v>122</v>
      </c>
      <c r="F164" s="66"/>
      <c r="G164" s="66"/>
      <c r="H164" s="66"/>
      <c r="I164" s="66"/>
      <c r="J164" s="66"/>
      <c r="K164" s="66"/>
      <c r="L164" s="66"/>
      <c r="M164" s="66" t="s">
        <v>191</v>
      </c>
      <c r="N164" s="66" t="s">
        <v>191</v>
      </c>
      <c r="O164" s="66" t="s">
        <v>191</v>
      </c>
      <c r="P164" s="66" t="s">
        <v>191</v>
      </c>
      <c r="Q164" s="66">
        <v>1</v>
      </c>
      <c r="R164" s="132">
        <f>IF(F164=1,ROUND(_xlfn.XLOOKUP($E164,$A$2:$A$11,$C$2:$C$11,0,0)*F164*$D164,2),0)</f>
        <v>0</v>
      </c>
      <c r="S164" s="121">
        <f>IF(G164=1,ROUND(_xlfn.XLOOKUP($E164,$A$2:$A$11,$C$2:$C$11,0,0)*G164*$D164,2),0)</f>
        <v>0</v>
      </c>
      <c r="T164" s="121">
        <f>IF(H164=1,ROUND(_xlfn.XLOOKUP($E164,$A$2:$A$11,$C$2:$C$11,0,0)*H164*$D164,2),0)</f>
        <v>0</v>
      </c>
      <c r="U164" s="121">
        <f>IF(I164=1,ROUND(_xlfn.XLOOKUP($E164,$A$2:$A$11,$C$2:$C$11,0,0)*I164*$D164,2),0)</f>
        <v>0</v>
      </c>
      <c r="V164" s="121">
        <f>IF(J164=1,ROUND(_xlfn.XLOOKUP($E164,$A$2:$A$11,$C$2:$C$11,0,0)*J164*$D164,2),0)</f>
        <v>0</v>
      </c>
      <c r="W164" s="121">
        <f>IF(K164=1,ROUND(_xlfn.XLOOKUP($E164,$A$2:$A$11,$C$2:$C$11,0,0)*K164*$D164,2),0)</f>
        <v>0</v>
      </c>
      <c r="X164" s="121">
        <f>IF(L164=1,ROUND(_xlfn.XLOOKUP($E164,$A$2:$A$11,$C$2:$C$11,0,0)*L164*$D164,2),0)</f>
        <v>0</v>
      </c>
      <c r="Y164" s="121">
        <f>IF(M164=1,ROUND(_xlfn.XLOOKUP($E164,$A$2:$A$11,$C$2:$C$11,0,0)*M164*$D164,2),0)</f>
        <v>0</v>
      </c>
      <c r="Z164" s="121">
        <f>IF(N164=1,ROUND(_xlfn.XLOOKUP($E164,$A$2:$A$11,$C$2:$C$11,0,0)*N164*$D164,2),0)</f>
        <v>0</v>
      </c>
      <c r="AA164" s="121">
        <f>IF(O164=1,ROUND(_xlfn.XLOOKUP($E164,$A$2:$A$11,$C$2:$C$11,0,0)*O164*$D164,2),0)</f>
        <v>0</v>
      </c>
      <c r="AB164" s="121">
        <f>IF(P164=1,ROUND(_xlfn.XLOOKUP($E164,$A$2:$A$11,$C$2:$C$11,0,0)*P164*$D164,2),0)</f>
        <v>0</v>
      </c>
      <c r="AC164" s="121">
        <f>IF(Q164=1,ROUND(_xlfn.XLOOKUP($E164,$A$2:$A$11,$C$2:$C$11,0,0)*Q164*$D164,2),0)</f>
        <v>0.25</v>
      </c>
      <c r="AD164" s="120">
        <f>IF(OR(AND($E164=$A$6,$D$9=AD$15),AND($E164=$A$10,$D$11=AD$15),AND($E164=$A$3,$D$5=AD$15)),$D164-SUM($R164:AC164),IF($E164=$A$10,ROUND(_xlfn.XLOOKUP(AD$15,$D$10:$D$11,$C$10:$C$11,0,0)*$D164,2),IF($E164=$A$3,ROUND(_xlfn.XLOOKUP(AD$15,$D$3:$D$5,$C$3:$C$5,0,0)*$D164,2),IF($E164=$A$6,ROUND(_xlfn.XLOOKUP(AD$15,$D$6:$D$9,$C$6:$C$9,0,0)*$D164,2),""))))</f>
        <v>0</v>
      </c>
      <c r="AE164" s="121">
        <f>IF(OR(AND($E164=$A$6,$D$9=AE$15),AND($E164=$A$10,$D$11=AE$15),AND($E164=$A$3,$D$5=AE$15)),$D164-SUM($R164:AD164),IF($E164=$A$10,ROUND(_xlfn.XLOOKUP(AE$15,$D$10:$D$11,$C$10:$C$11,0,0)*$D164,2),IF($E164=$A$3,ROUND(_xlfn.XLOOKUP(AE$15,$D$3:$D$5,$C$3:$C$5,0,0)*$D164,2),IF($E164=$A$6,ROUND(_xlfn.XLOOKUP(AE$15,$D$6:$D$9,$C$6:$C$9,0,0)*$D164,2),""))))</f>
        <v>0</v>
      </c>
      <c r="AF164" s="122">
        <f>IF(OR(AND($E164=$A$6,$D$9=AF$15),AND($E164=$A$10,$D$11=AF$15),AND($E164=$A$3,$D$5=AF$15)),$D164-SUM($R164:AE164),IF($E164=$A$10,ROUND(_xlfn.XLOOKUP(AF$15,$D$10:$D$11,$C$10:$C$11,0,0)*$D164,2),IF($E164=$A$3,ROUND(_xlfn.XLOOKUP(AF$15,$D$3:$D$5,$C$3:$C$5,0,0)*$D164,2),IF($E164=$A$6,ROUND(_xlfn.XLOOKUP(AF$15,$D$6:$D$9,$C$6:$C$9,0,0)*$D164,2),""))))</f>
        <v>0.25</v>
      </c>
      <c r="AG164" s="91"/>
      <c r="AH164" s="92"/>
      <c r="AI164" s="92"/>
      <c r="AJ164" s="92"/>
      <c r="AK164" s="93"/>
      <c r="AL164" s="120">
        <f>IF(OR(AND($E164=$A$6,$D$9=AL$15),AND($E164=$A$10,$D$11=AL$15),AND($E164=$A$3,$D$5=AL$15)),$D164-SUM($R164:AK164),IF($E164=$A$10,ROUND(_xlfn.XLOOKUP(AL$15,$D$10:$D$11,$C$10:$C$11,0,0)*$D164,2),IF($E164=$A$3,ROUND(_xlfn.XLOOKUP(AL$15,$D$3:$D$5,$C$3:$C$5,0,0)*$D164,2),IF($E164=$A$6,ROUND(_xlfn.XLOOKUP(AL$15,$D$6:$D$9,$C$6:$C$9,0,0)*$D164,2),""))))</f>
        <v>0</v>
      </c>
      <c r="AM164" s="121">
        <f>IF(OR(AND($E164=$A$6,$D$9=AM$15),AND($E164=$A$10,$D$11=AM$15),AND($E164=$A$3,$D$5=AM$15)),$D164-SUM($R164:AL164),IF($E164=$A$10,ROUND(_xlfn.XLOOKUP(AM$15,$D$10:$D$11,$C$10:$C$11,0,0)*$D164,2),IF($E164=$A$3,ROUND(_xlfn.XLOOKUP(AM$15,$D$3:$D$5,$C$3:$C$5,0,0)*$D164,2),IF($E164=$A$6,ROUND(_xlfn.XLOOKUP(AM$15,$D$6:$D$9,$C$6:$C$9,0,0)*$D164,2),""))))</f>
        <v>0</v>
      </c>
      <c r="AN164" s="122">
        <f>IF(OR(AND($E164=$A$6,$D$9=AN$15),AND($E164=$A$10,$D$11=AN$15),AND($E164=$A$3,$D$5=AN$15)),$D164-SUM($R164:AM164),IF($E164=$A$10,ROUND(_xlfn.XLOOKUP(AN$15,$D$10:$D$11,$C$10:$C$11,0,0)*$D164,2),IF($E164=$A$3,ROUND(_xlfn.XLOOKUP(AN$15,$D$3:$D$5,$C$3:$C$5,0,0)*$D164,2),IF($E164=$A$6,ROUND(_xlfn.XLOOKUP(AN$15,$D$6:$D$9,$C$6:$C$9,0,0)*$D164,2),""))))</f>
        <v>0.25</v>
      </c>
      <c r="AO164" s="91"/>
      <c r="AP164" s="92"/>
      <c r="AQ164" s="93"/>
      <c r="AR164" s="92"/>
      <c r="AS164" s="91"/>
      <c r="AT164" s="93"/>
      <c r="AU164" s="130">
        <f>IF(OR(AND($E164=$A$6,$D$9=AU$15),AND($E164=$A$10,$D$11=AU$15),AND($E164=$A$3,$D$5=AU$15)),$D164-SUM($R164:AT164),IF($E164=$A$10,ROUND(_xlfn.XLOOKUP(AU$15,$D$10:$D$11,$C$10:$C$11,0,0)*$D164,2),IF($E164=$A$3,ROUND(_xlfn.XLOOKUP(AU$15,$D$3:$D$5,$C$3:$C$5,0,0)*$D164,2),IF($E164=$A$6,ROUND(_xlfn.XLOOKUP(AU$15,$D$6:$D$9,$C$6:$C$9,0,0)*$D164,2),""))))</f>
        <v>0.25</v>
      </c>
      <c r="AV164" s="3" t="str">
        <f t="shared" si="9"/>
        <v/>
      </c>
    </row>
    <row r="165" spans="1:48" ht="14.4" outlineLevel="1" x14ac:dyDescent="0.3">
      <c r="A165" s="62" t="s">
        <v>286</v>
      </c>
      <c r="B165" s="80" t="s">
        <v>57</v>
      </c>
      <c r="C165" s="68">
        <f t="shared" si="8"/>
        <v>9.5238095238095247E-3</v>
      </c>
      <c r="D165" s="112">
        <v>1</v>
      </c>
      <c r="E165" s="76" t="s">
        <v>122</v>
      </c>
      <c r="F165" s="66"/>
      <c r="G165" s="66"/>
      <c r="H165" s="66"/>
      <c r="I165" s="66"/>
      <c r="J165" s="66"/>
      <c r="K165" s="66"/>
      <c r="L165" s="66"/>
      <c r="M165" s="66" t="s">
        <v>191</v>
      </c>
      <c r="N165" s="66" t="s">
        <v>191</v>
      </c>
      <c r="O165" s="66" t="s">
        <v>191</v>
      </c>
      <c r="P165" s="66" t="s">
        <v>191</v>
      </c>
      <c r="Q165" s="66">
        <v>1</v>
      </c>
      <c r="R165" s="132">
        <f>IF(F165=1,ROUND(_xlfn.XLOOKUP($E165,$A$2:$A$11,$C$2:$C$11,0,0)*F165*$D165,2),0)</f>
        <v>0</v>
      </c>
      <c r="S165" s="121">
        <f>IF(G165=1,ROUND(_xlfn.XLOOKUP($E165,$A$2:$A$11,$C$2:$C$11,0,0)*G165*$D165,2),0)</f>
        <v>0</v>
      </c>
      <c r="T165" s="121">
        <f>IF(H165=1,ROUND(_xlfn.XLOOKUP($E165,$A$2:$A$11,$C$2:$C$11,0,0)*H165*$D165,2),0)</f>
        <v>0</v>
      </c>
      <c r="U165" s="121">
        <f>IF(I165=1,ROUND(_xlfn.XLOOKUP($E165,$A$2:$A$11,$C$2:$C$11,0,0)*I165*$D165,2),0)</f>
        <v>0</v>
      </c>
      <c r="V165" s="121">
        <f>IF(J165=1,ROUND(_xlfn.XLOOKUP($E165,$A$2:$A$11,$C$2:$C$11,0,0)*J165*$D165,2),0)</f>
        <v>0</v>
      </c>
      <c r="W165" s="121">
        <f>IF(K165=1,ROUND(_xlfn.XLOOKUP($E165,$A$2:$A$11,$C$2:$C$11,0,0)*K165*$D165,2),0)</f>
        <v>0</v>
      </c>
      <c r="X165" s="121">
        <f>IF(L165=1,ROUND(_xlfn.XLOOKUP($E165,$A$2:$A$11,$C$2:$C$11,0,0)*L165*$D165,2),0)</f>
        <v>0</v>
      </c>
      <c r="Y165" s="121">
        <f>IF(M165=1,ROUND(_xlfn.XLOOKUP($E165,$A$2:$A$11,$C$2:$C$11,0,0)*M165*$D165,2),0)</f>
        <v>0</v>
      </c>
      <c r="Z165" s="121">
        <f>IF(N165=1,ROUND(_xlfn.XLOOKUP($E165,$A$2:$A$11,$C$2:$C$11,0,0)*N165*$D165,2),0)</f>
        <v>0</v>
      </c>
      <c r="AA165" s="121">
        <f>IF(O165=1,ROUND(_xlfn.XLOOKUP($E165,$A$2:$A$11,$C$2:$C$11,0,0)*O165*$D165,2),0)</f>
        <v>0</v>
      </c>
      <c r="AB165" s="121">
        <f>IF(P165=1,ROUND(_xlfn.XLOOKUP($E165,$A$2:$A$11,$C$2:$C$11,0,0)*P165*$D165,2),0)</f>
        <v>0</v>
      </c>
      <c r="AC165" s="121">
        <f>IF(Q165=1,ROUND(_xlfn.XLOOKUP($E165,$A$2:$A$11,$C$2:$C$11,0,0)*Q165*$D165,2),0)</f>
        <v>0.25</v>
      </c>
      <c r="AD165" s="120">
        <f>IF(OR(AND($E165=$A$6,$D$9=AD$15),AND($E165=$A$10,$D$11=AD$15),AND($E165=$A$3,$D$5=AD$15)),$D165-SUM($R165:AC165),IF($E165=$A$10,ROUND(_xlfn.XLOOKUP(AD$15,$D$10:$D$11,$C$10:$C$11,0,0)*$D165,2),IF($E165=$A$3,ROUND(_xlfn.XLOOKUP(AD$15,$D$3:$D$5,$C$3:$C$5,0,0)*$D165,2),IF($E165=$A$6,ROUND(_xlfn.XLOOKUP(AD$15,$D$6:$D$9,$C$6:$C$9,0,0)*$D165,2),""))))</f>
        <v>0</v>
      </c>
      <c r="AE165" s="121">
        <f>IF(OR(AND($E165=$A$6,$D$9=AE$15),AND($E165=$A$10,$D$11=AE$15),AND($E165=$A$3,$D$5=AE$15)),$D165-SUM($R165:AD165),IF($E165=$A$10,ROUND(_xlfn.XLOOKUP(AE$15,$D$10:$D$11,$C$10:$C$11,0,0)*$D165,2),IF($E165=$A$3,ROUND(_xlfn.XLOOKUP(AE$15,$D$3:$D$5,$C$3:$C$5,0,0)*$D165,2),IF($E165=$A$6,ROUND(_xlfn.XLOOKUP(AE$15,$D$6:$D$9,$C$6:$C$9,0,0)*$D165,2),""))))</f>
        <v>0</v>
      </c>
      <c r="AF165" s="122">
        <f>IF(OR(AND($E165=$A$6,$D$9=AF$15),AND($E165=$A$10,$D$11=AF$15),AND($E165=$A$3,$D$5=AF$15)),$D165-SUM($R165:AE165),IF($E165=$A$10,ROUND(_xlfn.XLOOKUP(AF$15,$D$10:$D$11,$C$10:$C$11,0,0)*$D165,2),IF($E165=$A$3,ROUND(_xlfn.XLOOKUP(AF$15,$D$3:$D$5,$C$3:$C$5,0,0)*$D165,2),IF($E165=$A$6,ROUND(_xlfn.XLOOKUP(AF$15,$D$6:$D$9,$C$6:$C$9,0,0)*$D165,2),""))))</f>
        <v>0.25</v>
      </c>
      <c r="AG165" s="91"/>
      <c r="AH165" s="92"/>
      <c r="AI165" s="92"/>
      <c r="AJ165" s="92"/>
      <c r="AK165" s="93"/>
      <c r="AL165" s="120">
        <f>IF(OR(AND($E165=$A$6,$D$9=AL$15),AND($E165=$A$10,$D$11=AL$15),AND($E165=$A$3,$D$5=AL$15)),$D165-SUM($R165:AK165),IF($E165=$A$10,ROUND(_xlfn.XLOOKUP(AL$15,$D$10:$D$11,$C$10:$C$11,0,0)*$D165,2),IF($E165=$A$3,ROUND(_xlfn.XLOOKUP(AL$15,$D$3:$D$5,$C$3:$C$5,0,0)*$D165,2),IF($E165=$A$6,ROUND(_xlfn.XLOOKUP(AL$15,$D$6:$D$9,$C$6:$C$9,0,0)*$D165,2),""))))</f>
        <v>0</v>
      </c>
      <c r="AM165" s="121">
        <f>IF(OR(AND($E165=$A$6,$D$9=AM$15),AND($E165=$A$10,$D$11=AM$15),AND($E165=$A$3,$D$5=AM$15)),$D165-SUM($R165:AL165),IF($E165=$A$10,ROUND(_xlfn.XLOOKUP(AM$15,$D$10:$D$11,$C$10:$C$11,0,0)*$D165,2),IF($E165=$A$3,ROUND(_xlfn.XLOOKUP(AM$15,$D$3:$D$5,$C$3:$C$5,0,0)*$D165,2),IF($E165=$A$6,ROUND(_xlfn.XLOOKUP(AM$15,$D$6:$D$9,$C$6:$C$9,0,0)*$D165,2),""))))</f>
        <v>0</v>
      </c>
      <c r="AN165" s="122">
        <f>IF(OR(AND($E165=$A$6,$D$9=AN$15),AND($E165=$A$10,$D$11=AN$15),AND($E165=$A$3,$D$5=AN$15)),$D165-SUM($R165:AM165),IF($E165=$A$10,ROUND(_xlfn.XLOOKUP(AN$15,$D$10:$D$11,$C$10:$C$11,0,0)*$D165,2),IF($E165=$A$3,ROUND(_xlfn.XLOOKUP(AN$15,$D$3:$D$5,$C$3:$C$5,0,0)*$D165,2),IF($E165=$A$6,ROUND(_xlfn.XLOOKUP(AN$15,$D$6:$D$9,$C$6:$C$9,0,0)*$D165,2),""))))</f>
        <v>0.25</v>
      </c>
      <c r="AO165" s="91"/>
      <c r="AP165" s="92"/>
      <c r="AQ165" s="93"/>
      <c r="AR165" s="92"/>
      <c r="AS165" s="91"/>
      <c r="AT165" s="93"/>
      <c r="AU165" s="130">
        <f>IF(OR(AND($E165=$A$6,$D$9=AU$15),AND($E165=$A$10,$D$11=AU$15),AND($E165=$A$3,$D$5=AU$15)),$D165-SUM($R165:AT165),IF($E165=$A$10,ROUND(_xlfn.XLOOKUP(AU$15,$D$10:$D$11,$C$10:$C$11,0,0)*$D165,2),IF($E165=$A$3,ROUND(_xlfn.XLOOKUP(AU$15,$D$3:$D$5,$C$3:$C$5,0,0)*$D165,2),IF($E165=$A$6,ROUND(_xlfn.XLOOKUP(AU$15,$D$6:$D$9,$C$6:$C$9,0,0)*$D165,2),""))))</f>
        <v>0.25</v>
      </c>
      <c r="AV165" s="3" t="str">
        <f t="shared" si="9"/>
        <v/>
      </c>
    </row>
    <row r="166" spans="1:48" ht="14.4" outlineLevel="1" x14ac:dyDescent="0.3">
      <c r="A166" s="62" t="s">
        <v>287</v>
      </c>
      <c r="B166" s="80" t="s">
        <v>58</v>
      </c>
      <c r="C166" s="68">
        <f t="shared" si="8"/>
        <v>9.5238095238095247E-3</v>
      </c>
      <c r="D166" s="112">
        <v>1</v>
      </c>
      <c r="E166" s="76" t="s">
        <v>122</v>
      </c>
      <c r="F166" s="66"/>
      <c r="G166" s="66"/>
      <c r="H166" s="66"/>
      <c r="I166" s="66"/>
      <c r="J166" s="66"/>
      <c r="K166" s="66"/>
      <c r="L166" s="66"/>
      <c r="M166" s="66" t="s">
        <v>191</v>
      </c>
      <c r="N166" s="66" t="s">
        <v>191</v>
      </c>
      <c r="O166" s="66" t="s">
        <v>191</v>
      </c>
      <c r="P166" s="66" t="s">
        <v>191</v>
      </c>
      <c r="Q166" s="66">
        <v>1</v>
      </c>
      <c r="R166" s="132">
        <f>IF(F166=1,ROUND(_xlfn.XLOOKUP($E166,$A$2:$A$11,$C$2:$C$11,0,0)*F166*$D166,2),0)</f>
        <v>0</v>
      </c>
      <c r="S166" s="121">
        <f>IF(G166=1,ROUND(_xlfn.XLOOKUP($E166,$A$2:$A$11,$C$2:$C$11,0,0)*G166*$D166,2),0)</f>
        <v>0</v>
      </c>
      <c r="T166" s="121">
        <f>IF(H166=1,ROUND(_xlfn.XLOOKUP($E166,$A$2:$A$11,$C$2:$C$11,0,0)*H166*$D166,2),0)</f>
        <v>0</v>
      </c>
      <c r="U166" s="121">
        <f>IF(I166=1,ROUND(_xlfn.XLOOKUP($E166,$A$2:$A$11,$C$2:$C$11,0,0)*I166*$D166,2),0)</f>
        <v>0</v>
      </c>
      <c r="V166" s="121">
        <f>IF(J166=1,ROUND(_xlfn.XLOOKUP($E166,$A$2:$A$11,$C$2:$C$11,0,0)*J166*$D166,2),0)</f>
        <v>0</v>
      </c>
      <c r="W166" s="121">
        <f>IF(K166=1,ROUND(_xlfn.XLOOKUP($E166,$A$2:$A$11,$C$2:$C$11,0,0)*K166*$D166,2),0)</f>
        <v>0</v>
      </c>
      <c r="X166" s="121">
        <f>IF(L166=1,ROUND(_xlfn.XLOOKUP($E166,$A$2:$A$11,$C$2:$C$11,0,0)*L166*$D166,2),0)</f>
        <v>0</v>
      </c>
      <c r="Y166" s="121">
        <f>IF(M166=1,ROUND(_xlfn.XLOOKUP($E166,$A$2:$A$11,$C$2:$C$11,0,0)*M166*$D166,2),0)</f>
        <v>0</v>
      </c>
      <c r="Z166" s="121">
        <f>IF(N166=1,ROUND(_xlfn.XLOOKUP($E166,$A$2:$A$11,$C$2:$C$11,0,0)*N166*$D166,2),0)</f>
        <v>0</v>
      </c>
      <c r="AA166" s="121">
        <f>IF(O166=1,ROUND(_xlfn.XLOOKUP($E166,$A$2:$A$11,$C$2:$C$11,0,0)*O166*$D166,2),0)</f>
        <v>0</v>
      </c>
      <c r="AB166" s="121">
        <f>IF(P166=1,ROUND(_xlfn.XLOOKUP($E166,$A$2:$A$11,$C$2:$C$11,0,0)*P166*$D166,2),0)</f>
        <v>0</v>
      </c>
      <c r="AC166" s="121">
        <f>IF(Q166=1,ROUND(_xlfn.XLOOKUP($E166,$A$2:$A$11,$C$2:$C$11,0,0)*Q166*$D166,2),0)</f>
        <v>0.25</v>
      </c>
      <c r="AD166" s="120">
        <f>IF(OR(AND($E166=$A$6,$D$9=AD$15),AND($E166=$A$10,$D$11=AD$15),AND($E166=$A$3,$D$5=AD$15)),$D166-SUM($R166:AC166),IF($E166=$A$10,ROUND(_xlfn.XLOOKUP(AD$15,$D$10:$D$11,$C$10:$C$11,0,0)*$D166,2),IF($E166=$A$3,ROUND(_xlfn.XLOOKUP(AD$15,$D$3:$D$5,$C$3:$C$5,0,0)*$D166,2),IF($E166=$A$6,ROUND(_xlfn.XLOOKUP(AD$15,$D$6:$D$9,$C$6:$C$9,0,0)*$D166,2),""))))</f>
        <v>0</v>
      </c>
      <c r="AE166" s="121">
        <f>IF(OR(AND($E166=$A$6,$D$9=AE$15),AND($E166=$A$10,$D$11=AE$15),AND($E166=$A$3,$D$5=AE$15)),$D166-SUM($R166:AD166),IF($E166=$A$10,ROUND(_xlfn.XLOOKUP(AE$15,$D$10:$D$11,$C$10:$C$11,0,0)*$D166,2),IF($E166=$A$3,ROUND(_xlfn.XLOOKUP(AE$15,$D$3:$D$5,$C$3:$C$5,0,0)*$D166,2),IF($E166=$A$6,ROUND(_xlfn.XLOOKUP(AE$15,$D$6:$D$9,$C$6:$C$9,0,0)*$D166,2),""))))</f>
        <v>0</v>
      </c>
      <c r="AF166" s="122">
        <f>IF(OR(AND($E166=$A$6,$D$9=AF$15),AND($E166=$A$10,$D$11=AF$15),AND($E166=$A$3,$D$5=AF$15)),$D166-SUM($R166:AE166),IF($E166=$A$10,ROUND(_xlfn.XLOOKUP(AF$15,$D$10:$D$11,$C$10:$C$11,0,0)*$D166,2),IF($E166=$A$3,ROUND(_xlfn.XLOOKUP(AF$15,$D$3:$D$5,$C$3:$C$5,0,0)*$D166,2),IF($E166=$A$6,ROUND(_xlfn.XLOOKUP(AF$15,$D$6:$D$9,$C$6:$C$9,0,0)*$D166,2),""))))</f>
        <v>0.25</v>
      </c>
      <c r="AG166" s="91"/>
      <c r="AH166" s="92"/>
      <c r="AI166" s="92"/>
      <c r="AJ166" s="92"/>
      <c r="AK166" s="93"/>
      <c r="AL166" s="120">
        <f>IF(OR(AND($E166=$A$6,$D$9=AL$15),AND($E166=$A$10,$D$11=AL$15),AND($E166=$A$3,$D$5=AL$15)),$D166-SUM($R166:AK166),IF($E166=$A$10,ROUND(_xlfn.XLOOKUP(AL$15,$D$10:$D$11,$C$10:$C$11,0,0)*$D166,2),IF($E166=$A$3,ROUND(_xlfn.XLOOKUP(AL$15,$D$3:$D$5,$C$3:$C$5,0,0)*$D166,2),IF($E166=$A$6,ROUND(_xlfn.XLOOKUP(AL$15,$D$6:$D$9,$C$6:$C$9,0,0)*$D166,2),""))))</f>
        <v>0</v>
      </c>
      <c r="AM166" s="121">
        <f>IF(OR(AND($E166=$A$6,$D$9=AM$15),AND($E166=$A$10,$D$11=AM$15),AND($E166=$A$3,$D$5=AM$15)),$D166-SUM($R166:AL166),IF($E166=$A$10,ROUND(_xlfn.XLOOKUP(AM$15,$D$10:$D$11,$C$10:$C$11,0,0)*$D166,2),IF($E166=$A$3,ROUND(_xlfn.XLOOKUP(AM$15,$D$3:$D$5,$C$3:$C$5,0,0)*$D166,2),IF($E166=$A$6,ROUND(_xlfn.XLOOKUP(AM$15,$D$6:$D$9,$C$6:$C$9,0,0)*$D166,2),""))))</f>
        <v>0</v>
      </c>
      <c r="AN166" s="122">
        <f>IF(OR(AND($E166=$A$6,$D$9=AN$15),AND($E166=$A$10,$D$11=AN$15),AND($E166=$A$3,$D$5=AN$15)),$D166-SUM($R166:AM166),IF($E166=$A$10,ROUND(_xlfn.XLOOKUP(AN$15,$D$10:$D$11,$C$10:$C$11,0,0)*$D166,2),IF($E166=$A$3,ROUND(_xlfn.XLOOKUP(AN$15,$D$3:$D$5,$C$3:$C$5,0,0)*$D166,2),IF($E166=$A$6,ROUND(_xlfn.XLOOKUP(AN$15,$D$6:$D$9,$C$6:$C$9,0,0)*$D166,2),""))))</f>
        <v>0.25</v>
      </c>
      <c r="AO166" s="91"/>
      <c r="AP166" s="92"/>
      <c r="AQ166" s="93"/>
      <c r="AR166" s="92"/>
      <c r="AS166" s="91"/>
      <c r="AT166" s="93"/>
      <c r="AU166" s="130">
        <f>IF(OR(AND($E166=$A$6,$D$9=AU$15),AND($E166=$A$10,$D$11=AU$15),AND($E166=$A$3,$D$5=AU$15)),$D166-SUM($R166:AT166),IF($E166=$A$10,ROUND(_xlfn.XLOOKUP(AU$15,$D$10:$D$11,$C$10:$C$11,0,0)*$D166,2),IF($E166=$A$3,ROUND(_xlfn.XLOOKUP(AU$15,$D$3:$D$5,$C$3:$C$5,0,0)*$D166,2),IF($E166=$A$6,ROUND(_xlfn.XLOOKUP(AU$15,$D$6:$D$9,$C$6:$C$9,0,0)*$D166,2),""))))</f>
        <v>0.25</v>
      </c>
      <c r="AV166" s="3" t="str">
        <f t="shared" si="9"/>
        <v/>
      </c>
    </row>
    <row r="167" spans="1:48" s="33" customFormat="1" ht="14.4" x14ac:dyDescent="0.3">
      <c r="A167" s="70">
        <v>11</v>
      </c>
      <c r="B167" s="71" t="s">
        <v>124</v>
      </c>
      <c r="C167" s="77">
        <f t="shared" si="8"/>
        <v>3.8095238095238099E-2</v>
      </c>
      <c r="D167" s="114">
        <f>SUBTOTAL(9,D168:D174)</f>
        <v>4</v>
      </c>
      <c r="E167" s="72"/>
      <c r="F167" s="73"/>
      <c r="G167" s="74"/>
      <c r="H167" s="75"/>
      <c r="I167" s="74"/>
      <c r="J167" s="75"/>
      <c r="K167" s="74"/>
      <c r="L167" s="75"/>
      <c r="M167" s="74"/>
      <c r="N167" s="75"/>
      <c r="O167" s="74"/>
      <c r="P167" s="75"/>
      <c r="Q167" s="72"/>
      <c r="R167" s="103"/>
      <c r="S167" s="104"/>
      <c r="T167" s="103"/>
      <c r="U167" s="104"/>
      <c r="V167" s="103"/>
      <c r="W167" s="104"/>
      <c r="X167" s="103"/>
      <c r="Y167" s="104"/>
      <c r="Z167" s="103"/>
      <c r="AA167" s="104"/>
      <c r="AB167" s="103"/>
      <c r="AC167" s="104"/>
      <c r="AD167" s="103"/>
      <c r="AE167" s="104"/>
      <c r="AF167" s="103"/>
      <c r="AG167" s="104"/>
      <c r="AH167" s="103"/>
      <c r="AI167" s="104"/>
      <c r="AJ167" s="103"/>
      <c r="AK167" s="104"/>
      <c r="AL167" s="103"/>
      <c r="AM167" s="104"/>
      <c r="AN167" s="103"/>
      <c r="AO167" s="104"/>
      <c r="AP167" s="103"/>
      <c r="AQ167" s="104"/>
      <c r="AR167" s="103"/>
      <c r="AS167" s="104"/>
      <c r="AT167" s="103"/>
      <c r="AU167" s="105"/>
      <c r="AV167" s="3"/>
    </row>
    <row r="168" spans="1:48" ht="14.4" x14ac:dyDescent="0.3">
      <c r="A168" s="52" t="s">
        <v>168</v>
      </c>
      <c r="B168" s="53" t="s">
        <v>125</v>
      </c>
      <c r="C168" s="54">
        <f t="shared" si="8"/>
        <v>1.9047619047619049E-2</v>
      </c>
      <c r="D168" s="115">
        <f>SUBTOTAL(9,D169:D170)</f>
        <v>2</v>
      </c>
      <c r="E168" s="55"/>
      <c r="F168" s="56"/>
      <c r="G168" s="57"/>
      <c r="H168" s="56"/>
      <c r="I168" s="57"/>
      <c r="J168" s="56"/>
      <c r="K168" s="57"/>
      <c r="L168" s="56"/>
      <c r="M168" s="57"/>
      <c r="N168" s="56"/>
      <c r="O168" s="57"/>
      <c r="P168" s="56"/>
      <c r="Q168" s="58"/>
      <c r="R168" s="100"/>
      <c r="S168" s="101"/>
      <c r="T168" s="100"/>
      <c r="U168" s="101"/>
      <c r="V168" s="100"/>
      <c r="W168" s="101"/>
      <c r="X168" s="100"/>
      <c r="Y168" s="101"/>
      <c r="Z168" s="100"/>
      <c r="AA168" s="101"/>
      <c r="AB168" s="100"/>
      <c r="AC168" s="101"/>
      <c r="AD168" s="100"/>
      <c r="AE168" s="101"/>
      <c r="AF168" s="100"/>
      <c r="AG168" s="101"/>
      <c r="AH168" s="100"/>
      <c r="AI168" s="101"/>
      <c r="AJ168" s="100"/>
      <c r="AK168" s="101"/>
      <c r="AL168" s="100"/>
      <c r="AM168" s="101"/>
      <c r="AN168" s="100"/>
      <c r="AO168" s="101"/>
      <c r="AP168" s="100"/>
      <c r="AQ168" s="101"/>
      <c r="AR168" s="100"/>
      <c r="AS168" s="101"/>
      <c r="AT168" s="100"/>
      <c r="AU168" s="102"/>
    </row>
    <row r="169" spans="1:48" ht="14.4" outlineLevel="1" x14ac:dyDescent="0.3">
      <c r="A169" s="62" t="s">
        <v>288</v>
      </c>
      <c r="B169" s="63" t="s">
        <v>37</v>
      </c>
      <c r="C169" s="68">
        <f t="shared" si="8"/>
        <v>9.5238095238095247E-3</v>
      </c>
      <c r="D169" s="112">
        <v>1</v>
      </c>
      <c r="E169" s="81" t="s">
        <v>121</v>
      </c>
      <c r="F169" s="163" t="s">
        <v>140</v>
      </c>
      <c r="G169" s="164"/>
      <c r="H169" s="164"/>
      <c r="I169" s="164"/>
      <c r="J169" s="164"/>
      <c r="K169" s="164"/>
      <c r="L169" s="164"/>
      <c r="M169" s="164"/>
      <c r="N169" s="164"/>
      <c r="O169" s="164"/>
      <c r="P169" s="164"/>
      <c r="Q169" s="165"/>
      <c r="R169" s="133" t="str">
        <f>IF(F169=1,IF($E169=$A$2,ROUND($C$2*F169*$D169,2),IF($E169=$A$3,ROUND($C$3*F169*$D169,2),IF($E169=$A$6,ROUND($C$6*F169*$D169,2),IF($E169=$A$10,ROUND($C$10*F169*$D169,2),"")))),IF(E169=1,IF($E169=$A$3,$D169-Q169,""),""))</f>
        <v/>
      </c>
      <c r="S169" s="134" t="str">
        <f>IF(G169=1,IF($E169=$A$2,ROUND($C$2*G169*$D169,2),IF($E169=$A$3,ROUND($C$3*G169*$D169,2),IF($E169=$A$6,ROUND($C$6*G169*$D169,2),IF($E169=$A$10,ROUND($C$10*G169*$D169,2),"")))),IF(F169=1,IF($E169=$A$3,$D169-R169,""),""))</f>
        <v/>
      </c>
      <c r="T169" s="134" t="str">
        <f>IF(H169=1,IF($E169=$A$2,ROUND($C$2*H169*$D169,2),IF($E169=$A$3,ROUND($C$3*H169*$D169,2),IF($E169=$A$6,ROUND($C$6*H169*$D169,2),IF($E169=$A$10,ROUND($C$10*H169*$D169,2),"")))),IF(G169=1,IF($E169=$A$3,$D169-S169,""),""))</f>
        <v/>
      </c>
      <c r="U169" s="134" t="str">
        <f>IF(I169=1,IF($E169=$A$2,ROUND($C$2*I169*$D169,2),IF($E169=$A$3,ROUND($C$3*I169*$D169,2),IF($E169=$A$6,ROUND($C$6*I169*$D169,2),IF($E169=$A$10,ROUND($C$10*I169*$D169,2),"")))),IF(H169=1,IF($E169=$A$3,$D169-T169,""),""))</f>
        <v/>
      </c>
      <c r="V169" s="134" t="str">
        <f>IF(J169=1,IF($E169=$A$2,ROUND($C$2*J169*$D169,2),IF($E169=$A$3,ROUND($C$3*J169*$D169,2),IF($E169=$A$6,ROUND($C$6*J169*$D169,2),IF($E169=$A$10,ROUND($C$10*J169*$D169,2),"")))),IF(I169=1,IF($E169=$A$3,$D169-U169,""),""))</f>
        <v/>
      </c>
      <c r="W169" s="134" t="str">
        <f>IF(K169=1,IF($E169=$A$2,ROUND($C$2*K169*$D169,2),IF($E169=$A$3,ROUND($C$3*K169*$D169,2),IF($E169=$A$6,ROUND($C$6*K169*$D169,2),IF($E169=$A$10,ROUND($C$10*K169*$D169,2),"")))),IF(J169=1,IF($E169=$A$3,$D169-V169,""),""))</f>
        <v/>
      </c>
      <c r="X169" s="134" t="str">
        <f>IF(L169=1,IF($E169=$A$2,ROUND($C$2*L169*$D169,2),IF($E169=$A$3,ROUND($C$3*L169*$D169,2),IF($E169=$A$6,ROUND($C$6*L169*$D169,2),IF($E169=$A$10,ROUND($C$10*L169*$D169,2),"")))),IF(K169=1,IF($E169=$A$3,$D169-W169,""),""))</f>
        <v/>
      </c>
      <c r="Y169" s="134" t="str">
        <f>IF(M169=1,IF($E169=$A$2,ROUND($C$2*M169*$D169,2),IF($E169=$A$3,ROUND($C$3*M169*$D169,2),IF($E169=$A$6,ROUND($C$6*M169*$D169,2),IF($E169=$A$10,ROUND($C$10*M169*$D169,2),"")))),IF(L169=1,IF($E169=$A$3,$D169-X169,""),""))</f>
        <v/>
      </c>
      <c r="Z169" s="134" t="str">
        <f>IF(N169=1,IF($E169=$A$2,ROUND($C$2*N169*$D169,2),IF($E169=$A$3,ROUND($C$3*N169*$D169,2),IF($E169=$A$6,ROUND($C$6*N169*$D169,2),IF($E169=$A$10,ROUND($C$10*N169*$D169,2),"")))),IF(M169=1,IF($E169=$A$3,$D169-Y169,""),""))</f>
        <v/>
      </c>
      <c r="AA169" s="134" t="str">
        <f>IF(O169=1,IF($E169=$A$2,ROUND($C$2*O169*$D169,2),IF($E169=$A$3,ROUND($C$3*O169*$D169,2),IF($E169=$A$6,ROUND($C$6*O169*$D169,2),IF($E169=$A$10,ROUND($C$10*O169*$D169,2),"")))),IF(N169=1,IF($E169=$A$3,$D169-Z169,""),""))</f>
        <v/>
      </c>
      <c r="AB169" s="134" t="str">
        <f>IF(P169=1,IF($E169=$A$2,ROUND($C$2*P169*$D169,2),IF($E169=$A$3,ROUND($C$3*P169*$D169,2),IF($E169=$A$6,ROUND($C$6*P169*$D169,2),IF($E169=$A$10,ROUND($C$10*P169*$D169,2),"")))),IF(O169=1,IF($E169=$A$3,$D169-AA169,""),""))</f>
        <v/>
      </c>
      <c r="AC169" s="134" t="str">
        <f>IF(Q169=1,IF($E169=$A$2,ROUND($C$2*Q169*$D169,2),IF($E169=$A$3,ROUND($C$3*Q169*$D169,2),IF($E169=$A$6,ROUND($C$6*Q169*$D169,2),IF($E169=$A$10,ROUND($C$10*Q169*$D169,2),"")))),IF(P169=1,IF($E169=$A$3,$D169-AB169,""),""))</f>
        <v/>
      </c>
      <c r="AD169" s="135" t="str">
        <f>IF(E169=$A$6,ROUND($C$7*$D169,2),"")</f>
        <v/>
      </c>
      <c r="AE169" s="134" t="str">
        <f>IF(F169="B",ROUND($C$7*$D169,2),"")</f>
        <v/>
      </c>
      <c r="AF169" s="136" t="str">
        <f>IF(G169="B",ROUND($C$7*$D169,2),"")</f>
        <v/>
      </c>
      <c r="AG169" s="135">
        <f>ROUND($D169*$C$10,2)</f>
        <v>0.5</v>
      </c>
      <c r="AH169" s="106"/>
      <c r="AI169" s="106"/>
      <c r="AJ169" s="106"/>
      <c r="AK169" s="108"/>
      <c r="AL169" s="135" t="str">
        <f>IF(E169=$A$6,ROUND($C$8*$D169,2),"")</f>
        <v/>
      </c>
      <c r="AM169" s="106"/>
      <c r="AN169" s="108"/>
      <c r="AO169" s="107"/>
      <c r="AP169" s="106"/>
      <c r="AQ169" s="108"/>
      <c r="AR169" s="106"/>
      <c r="AS169" s="107"/>
      <c r="AT169" s="108"/>
      <c r="AU169" s="137">
        <f>IF($D169-SUM($R169:$AT169)=0,"",$D169-SUM($R169:$AT169))</f>
        <v>0.5</v>
      </c>
      <c r="AV169" s="3" t="str">
        <f>IF(SUM(R169:AU169)=D169,"","CORRIGIR")</f>
        <v/>
      </c>
    </row>
    <row r="170" spans="1:48" ht="14.4" outlineLevel="1" x14ac:dyDescent="0.3">
      <c r="A170" s="62" t="s">
        <v>294</v>
      </c>
      <c r="B170" s="63" t="s">
        <v>36</v>
      </c>
      <c r="C170" s="68">
        <f t="shared" si="8"/>
        <v>9.5238095238095247E-3</v>
      </c>
      <c r="D170" s="112">
        <v>1</v>
      </c>
      <c r="E170" s="81" t="s">
        <v>121</v>
      </c>
      <c r="F170" s="163" t="s">
        <v>140</v>
      </c>
      <c r="G170" s="164"/>
      <c r="H170" s="164"/>
      <c r="I170" s="164"/>
      <c r="J170" s="164"/>
      <c r="K170" s="164"/>
      <c r="L170" s="164"/>
      <c r="M170" s="164"/>
      <c r="N170" s="164"/>
      <c r="O170" s="164"/>
      <c r="P170" s="164"/>
      <c r="Q170" s="165"/>
      <c r="R170" s="132" t="str">
        <f>IF(F170=1,IF($E170=$A$2,ROUND($C$2*F170*$D170,2),IF($E170=$A$3,ROUND($C$3*F170*$D170,2),IF($E170=$A$6,ROUND($C$6*F170*$D170,2),IF($E170=$A$10,ROUND($C$10*F170*$D170,2),"")))),IF(E170=1,IF($E170=$A$3,$D170-Q170,""),""))</f>
        <v/>
      </c>
      <c r="S170" s="121" t="str">
        <f>IF(G170=1,IF($E170=$A$2,ROUND($C$2*G170*$D170,2),IF($E170=$A$3,ROUND($C$3*G170*$D170,2),IF($E170=$A$6,ROUND($C$6*G170*$D170,2),IF($E170=$A$10,ROUND($C$10*G170*$D170,2),"")))),IF(F170=1,IF($E170=$A$3,$D170-R170,""),""))</f>
        <v/>
      </c>
      <c r="T170" s="121" t="str">
        <f>IF(H170=1,IF($E170=$A$2,ROUND($C$2*H170*$D170,2),IF($E170=$A$3,ROUND($C$3*H170*$D170,2),IF($E170=$A$6,ROUND($C$6*H170*$D170,2),IF($E170=$A$10,ROUND($C$10*H170*$D170,2),"")))),IF(G170=1,IF($E170=$A$3,$D170-S170,""),""))</f>
        <v/>
      </c>
      <c r="U170" s="121" t="str">
        <f>IF(I170=1,IF($E170=$A$2,ROUND($C$2*I170*$D170,2),IF($E170=$A$3,ROUND($C$3*I170*$D170,2),IF($E170=$A$6,ROUND($C$6*I170*$D170,2),IF($E170=$A$10,ROUND($C$10*I170*$D170,2),"")))),IF(H170=1,IF($E170=$A$3,$D170-T170,""),""))</f>
        <v/>
      </c>
      <c r="V170" s="121" t="str">
        <f>IF(J170=1,IF($E170=$A$2,ROUND($C$2*J170*$D170,2),IF($E170=$A$3,ROUND($C$3*J170*$D170,2),IF($E170=$A$6,ROUND($C$6*J170*$D170,2),IF($E170=$A$10,ROUND($C$10*J170*$D170,2),"")))),IF(I170=1,IF($E170=$A$3,$D170-U170,""),""))</f>
        <v/>
      </c>
      <c r="W170" s="121" t="str">
        <f>IF(K170=1,IF($E170=$A$2,ROUND($C$2*K170*$D170,2),IF($E170=$A$3,ROUND($C$3*K170*$D170,2),IF($E170=$A$6,ROUND($C$6*K170*$D170,2),IF($E170=$A$10,ROUND($C$10*K170*$D170,2),"")))),IF(J170=1,IF($E170=$A$3,$D170-V170,""),""))</f>
        <v/>
      </c>
      <c r="X170" s="121" t="str">
        <f>IF(L170=1,IF($E170=$A$2,ROUND($C$2*L170*$D170,2),IF($E170=$A$3,ROUND($C$3*L170*$D170,2),IF($E170=$A$6,ROUND($C$6*L170*$D170,2),IF($E170=$A$10,ROUND($C$10*L170*$D170,2),"")))),IF(K170=1,IF($E170=$A$3,$D170-W170,""),""))</f>
        <v/>
      </c>
      <c r="Y170" s="121" t="str">
        <f>IF(M170=1,IF($E170=$A$2,ROUND($C$2*M170*$D170,2),IF($E170=$A$3,ROUND($C$3*M170*$D170,2),IF($E170=$A$6,ROUND($C$6*M170*$D170,2),IF($E170=$A$10,ROUND($C$10*M170*$D170,2),"")))),IF(L170=1,IF($E170=$A$3,$D170-X170,""),""))</f>
        <v/>
      </c>
      <c r="Z170" s="121" t="str">
        <f>IF(N170=1,IF($E170=$A$2,ROUND($C$2*N170*$D170,2),IF($E170=$A$3,ROUND($C$3*N170*$D170,2),IF($E170=$A$6,ROUND($C$6*N170*$D170,2),IF($E170=$A$10,ROUND($C$10*N170*$D170,2),"")))),IF(M170=1,IF($E170=$A$3,$D170-Y170,""),""))</f>
        <v/>
      </c>
      <c r="AA170" s="121" t="str">
        <f>IF(O170=1,IF($E170=$A$2,ROUND($C$2*O170*$D170,2),IF($E170=$A$3,ROUND($C$3*O170*$D170,2),IF($E170=$A$6,ROUND($C$6*O170*$D170,2),IF($E170=$A$10,ROUND($C$10*O170*$D170,2),"")))),IF(N170=1,IF($E170=$A$3,$D170-Z170,""),""))</f>
        <v/>
      </c>
      <c r="AB170" s="121" t="str">
        <f>IF(P170=1,IF($E170=$A$2,ROUND($C$2*P170*$D170,2),IF($E170=$A$3,ROUND($C$3*P170*$D170,2),IF($E170=$A$6,ROUND($C$6*P170*$D170,2),IF($E170=$A$10,ROUND($C$10*P170*$D170,2),"")))),IF(O170=1,IF($E170=$A$3,$D170-AA170,""),""))</f>
        <v/>
      </c>
      <c r="AC170" s="121" t="str">
        <f>IF(Q170=1,IF($E170=$A$2,ROUND($C$2*Q170*$D170,2),IF($E170=$A$3,ROUND($C$3*Q170*$D170,2),IF($E170=$A$6,ROUND($C$6*Q170*$D170,2),IF($E170=$A$10,ROUND($C$10*Q170*$D170,2),"")))),IF(P170=1,IF($E170=$A$3,$D170-AB170,""),""))</f>
        <v/>
      </c>
      <c r="AD170" s="120" t="str">
        <f>IF(E170=$A$6,ROUND($C$7*$D170,2),"")</f>
        <v/>
      </c>
      <c r="AE170" s="121" t="str">
        <f>IF(F170="B",ROUND($C$7*$D170,2),"")</f>
        <v/>
      </c>
      <c r="AF170" s="122" t="str">
        <f>IF(G170="B",ROUND($C$7*$D170,2),"")</f>
        <v/>
      </c>
      <c r="AG170" s="120">
        <f>ROUND($D170*$C$10,2)</f>
        <v>0.5</v>
      </c>
      <c r="AH170" s="92"/>
      <c r="AI170" s="92"/>
      <c r="AJ170" s="92"/>
      <c r="AK170" s="93"/>
      <c r="AL170" s="120" t="str">
        <f>IF(E170=$A$6,ROUND($C$8*$D170,2),"")</f>
        <v/>
      </c>
      <c r="AM170" s="92"/>
      <c r="AN170" s="93"/>
      <c r="AO170" s="91"/>
      <c r="AP170" s="92"/>
      <c r="AQ170" s="93"/>
      <c r="AR170" s="92"/>
      <c r="AS170" s="91"/>
      <c r="AT170" s="93"/>
      <c r="AU170" s="130">
        <f>IF($D170-SUM($R170:$AT170)=0,"",$D170-SUM($R170:$AT170))</f>
        <v>0.5</v>
      </c>
      <c r="AV170" s="3" t="str">
        <f>IF(SUM(R170:AU170)=D170,"","CORRIGIR")</f>
        <v/>
      </c>
    </row>
    <row r="171" spans="1:48" ht="14.4" x14ac:dyDescent="0.3">
      <c r="A171" s="52" t="s">
        <v>184</v>
      </c>
      <c r="B171" s="53" t="s">
        <v>126</v>
      </c>
      <c r="C171" s="54">
        <f t="shared" si="8"/>
        <v>9.5238095238095247E-3</v>
      </c>
      <c r="D171" s="115">
        <f>SUBTOTAL(9,D172)</f>
        <v>1</v>
      </c>
      <c r="E171" s="55"/>
      <c r="F171" s="56"/>
      <c r="G171" s="57"/>
      <c r="H171" s="56"/>
      <c r="I171" s="57"/>
      <c r="J171" s="56"/>
      <c r="K171" s="57"/>
      <c r="L171" s="56"/>
      <c r="M171" s="57"/>
      <c r="N171" s="56"/>
      <c r="O171" s="57"/>
      <c r="P171" s="56"/>
      <c r="Q171" s="58"/>
      <c r="R171" s="100"/>
      <c r="S171" s="101"/>
      <c r="T171" s="100"/>
      <c r="U171" s="101"/>
      <c r="V171" s="100"/>
      <c r="W171" s="101"/>
      <c r="X171" s="100"/>
      <c r="Y171" s="101"/>
      <c r="Z171" s="100"/>
      <c r="AA171" s="101"/>
      <c r="AB171" s="100"/>
      <c r="AC171" s="101"/>
      <c r="AD171" s="100"/>
      <c r="AE171" s="101"/>
      <c r="AF171" s="100"/>
      <c r="AG171" s="101"/>
      <c r="AH171" s="100"/>
      <c r="AI171" s="101"/>
      <c r="AJ171" s="100"/>
      <c r="AK171" s="101"/>
      <c r="AL171" s="100"/>
      <c r="AM171" s="101"/>
      <c r="AN171" s="100"/>
      <c r="AO171" s="101"/>
      <c r="AP171" s="100"/>
      <c r="AQ171" s="101"/>
      <c r="AR171" s="100"/>
      <c r="AS171" s="101"/>
      <c r="AT171" s="100"/>
      <c r="AU171" s="102"/>
    </row>
    <row r="172" spans="1:48" ht="14.4" outlineLevel="1" x14ac:dyDescent="0.3">
      <c r="A172" s="62" t="s">
        <v>289</v>
      </c>
      <c r="B172" s="63" t="s">
        <v>38</v>
      </c>
      <c r="C172" s="68">
        <f t="shared" si="8"/>
        <v>9.5238095238095247E-3</v>
      </c>
      <c r="D172" s="112">
        <v>1</v>
      </c>
      <c r="E172" s="81" t="s">
        <v>121</v>
      </c>
      <c r="F172" s="163" t="s">
        <v>141</v>
      </c>
      <c r="G172" s="164"/>
      <c r="H172" s="164"/>
      <c r="I172" s="164"/>
      <c r="J172" s="164"/>
      <c r="K172" s="164"/>
      <c r="L172" s="164"/>
      <c r="M172" s="164"/>
      <c r="N172" s="164"/>
      <c r="O172" s="164"/>
      <c r="P172" s="164"/>
      <c r="Q172" s="165"/>
      <c r="R172" s="132" t="str">
        <f>IF(F172=1,IF($E172=$A$2,ROUND($C$2*F172*$D172,2),IF($E172=$A$3,ROUND($C$3*F172*$D172,2),IF($E172=$A$6,ROUND($C$6*F172*$D172,2),IF($E172=$A$10,ROUND($C$10*F172*$D172,2),"")))),IF(E172=1,IF($E172=$A$3,$D172-Q172,""),""))</f>
        <v/>
      </c>
      <c r="S172" s="121" t="str">
        <f>IF(G172=1,IF($E172=$A$2,ROUND($C$2*G172*$D172,2),IF($E172=$A$3,ROUND($C$3*G172*$D172,2),IF($E172=$A$6,ROUND($C$6*G172*$D172,2),IF($E172=$A$10,ROUND($C$10*G172*$D172,2),"")))),IF(F172=1,IF($E172=$A$3,$D172-R172,""),""))</f>
        <v/>
      </c>
      <c r="T172" s="121" t="str">
        <f>IF(H172=1,IF($E172=$A$2,ROUND($C$2*H172*$D172,2),IF($E172=$A$3,ROUND($C$3*H172*$D172,2),IF($E172=$A$6,ROUND($C$6*H172*$D172,2),IF($E172=$A$10,ROUND($C$10*H172*$D172,2),"")))),IF(G172=1,IF($E172=$A$3,$D172-S172,""),""))</f>
        <v/>
      </c>
      <c r="U172" s="121" t="str">
        <f>IF(I172=1,IF($E172=$A$2,ROUND($C$2*I172*$D172,2),IF($E172=$A$3,ROUND($C$3*I172*$D172,2),IF($E172=$A$6,ROUND($C$6*I172*$D172,2),IF($E172=$A$10,ROUND($C$10*I172*$D172,2),"")))),IF(H172=1,IF($E172=$A$3,$D172-T172,""),""))</f>
        <v/>
      </c>
      <c r="V172" s="121" t="str">
        <f>IF(J172=1,IF($E172=$A$2,ROUND($C$2*J172*$D172,2),IF($E172=$A$3,ROUND($C$3*J172*$D172,2),IF($E172=$A$6,ROUND($C$6*J172*$D172,2),IF($E172=$A$10,ROUND($C$10*J172*$D172,2),"")))),IF(I172=1,IF($E172=$A$3,$D172-U172,""),""))</f>
        <v/>
      </c>
      <c r="W172" s="121" t="str">
        <f>IF(K172=1,IF($E172=$A$2,ROUND($C$2*K172*$D172,2),IF($E172=$A$3,ROUND($C$3*K172*$D172,2),IF($E172=$A$6,ROUND($C$6*K172*$D172,2),IF($E172=$A$10,ROUND($C$10*K172*$D172,2),"")))),IF(J172=1,IF($E172=$A$3,$D172-V172,""),""))</f>
        <v/>
      </c>
      <c r="X172" s="121" t="str">
        <f>IF(L172=1,IF($E172=$A$2,ROUND($C$2*L172*$D172,2),IF($E172=$A$3,ROUND($C$3*L172*$D172,2),IF($E172=$A$6,ROUND($C$6*L172*$D172,2),IF($E172=$A$10,ROUND($C$10*L172*$D172,2),"")))),IF(K172=1,IF($E172=$A$3,$D172-W172,""),""))</f>
        <v/>
      </c>
      <c r="Y172" s="121" t="str">
        <f>IF(M172=1,IF($E172=$A$2,ROUND($C$2*M172*$D172,2),IF($E172=$A$3,ROUND($C$3*M172*$D172,2),IF($E172=$A$6,ROUND($C$6*M172*$D172,2),IF($E172=$A$10,ROUND($C$10*M172*$D172,2),"")))),IF(L172=1,IF($E172=$A$3,$D172-X172,""),""))</f>
        <v/>
      </c>
      <c r="Z172" s="121" t="str">
        <f>IF(N172=1,IF($E172=$A$2,ROUND($C$2*N172*$D172,2),IF($E172=$A$3,ROUND($C$3*N172*$D172,2),IF($E172=$A$6,ROUND($C$6*N172*$D172,2),IF($E172=$A$10,ROUND($C$10*N172*$D172,2),"")))),IF(M172=1,IF($E172=$A$3,$D172-Y172,""),""))</f>
        <v/>
      </c>
      <c r="AA172" s="121" t="str">
        <f>IF(O172=1,IF($E172=$A$2,ROUND($C$2*O172*$D172,2),IF($E172=$A$3,ROUND($C$3*O172*$D172,2),IF($E172=$A$6,ROUND($C$6*O172*$D172,2),IF($E172=$A$10,ROUND($C$10*O172*$D172,2),"")))),IF(N172=1,IF($E172=$A$3,$D172-Z172,""),""))</f>
        <v/>
      </c>
      <c r="AB172" s="121" t="str">
        <f>IF(P172=1,IF($E172=$A$2,ROUND($C$2*P172*$D172,2),IF($E172=$A$3,ROUND($C$3*P172*$D172,2),IF($E172=$A$6,ROUND($C$6*P172*$D172,2),IF($E172=$A$10,ROUND($C$10*P172*$D172,2),"")))),IF(O172=1,IF($E172=$A$3,$D172-AA172,""),""))</f>
        <v/>
      </c>
      <c r="AC172" s="121" t="str">
        <f>IF(Q172=1,IF($E172=$A$2,ROUND($C$2*Q172*$D172,2),IF($E172=$A$3,ROUND($C$3*Q172*$D172,2),IF($E172=$A$6,ROUND($C$6*Q172*$D172,2),IF($E172=$A$10,ROUND($C$10*Q172*$D172,2),"")))),IF(P172=1,IF($E172=$A$3,$D172-AB172,""),""))</f>
        <v/>
      </c>
      <c r="AD172" s="120" t="str">
        <f>IF(E172=$A$6,ROUND($C$7*$D172,2),"")</f>
        <v/>
      </c>
      <c r="AE172" s="121" t="str">
        <f>IF(F172="B",ROUND($C$7*$D172,2),"")</f>
        <v/>
      </c>
      <c r="AF172" s="122" t="str">
        <f>IF(G172="B",ROUND($C$7*$D172,2),"")</f>
        <v/>
      </c>
      <c r="AG172" s="91"/>
      <c r="AH172" s="92"/>
      <c r="AI172" s="92"/>
      <c r="AJ172" s="92"/>
      <c r="AK172" s="93"/>
      <c r="AL172" s="120" t="str">
        <f>IF(E172=$A$6,ROUND($C$8*$D172,2),"")</f>
        <v/>
      </c>
      <c r="AM172" s="92"/>
      <c r="AN172" s="93"/>
      <c r="AO172" s="135">
        <f>ROUND($D172*$C$10,2)</f>
        <v>0.5</v>
      </c>
      <c r="AP172" s="92"/>
      <c r="AQ172" s="93"/>
      <c r="AR172" s="92"/>
      <c r="AS172" s="91"/>
      <c r="AT172" s="93"/>
      <c r="AU172" s="130">
        <f>IF($D172-SUM($R172:$AT172)=0,"",$D172-SUM($R172:$AT172))</f>
        <v>0.5</v>
      </c>
      <c r="AV172" s="3" t="str">
        <f>IF(SUM(R172:AU172)=D172,"","CORRIGIR")</f>
        <v/>
      </c>
    </row>
    <row r="173" spans="1:48" ht="14.4" x14ac:dyDescent="0.3">
      <c r="A173" s="52" t="s">
        <v>185</v>
      </c>
      <c r="B173" s="53" t="s">
        <v>127</v>
      </c>
      <c r="C173" s="54">
        <f t="shared" si="8"/>
        <v>9.5238095238095247E-3</v>
      </c>
      <c r="D173" s="115">
        <f>SUBTOTAL(9,D174)</f>
        <v>1</v>
      </c>
      <c r="E173" s="55"/>
      <c r="F173" s="56"/>
      <c r="G173" s="57"/>
      <c r="H173" s="56"/>
      <c r="I173" s="57"/>
      <c r="J173" s="56"/>
      <c r="K173" s="57"/>
      <c r="L173" s="56"/>
      <c r="M173" s="57"/>
      <c r="N173" s="56"/>
      <c r="O173" s="57"/>
      <c r="P173" s="56"/>
      <c r="Q173" s="58"/>
      <c r="R173" s="100"/>
      <c r="S173" s="101"/>
      <c r="T173" s="100"/>
      <c r="U173" s="101"/>
      <c r="V173" s="100"/>
      <c r="W173" s="101"/>
      <c r="X173" s="100"/>
      <c r="Y173" s="101"/>
      <c r="Z173" s="100"/>
      <c r="AA173" s="101"/>
      <c r="AB173" s="100"/>
      <c r="AC173" s="101"/>
      <c r="AD173" s="100"/>
      <c r="AE173" s="101"/>
      <c r="AF173" s="100"/>
      <c r="AG173" s="101"/>
      <c r="AH173" s="100"/>
      <c r="AI173" s="101"/>
      <c r="AJ173" s="100"/>
      <c r="AK173" s="101"/>
      <c r="AL173" s="100"/>
      <c r="AM173" s="101"/>
      <c r="AN173" s="100"/>
      <c r="AO173" s="101"/>
      <c r="AP173" s="100"/>
      <c r="AQ173" s="101"/>
      <c r="AR173" s="100"/>
      <c r="AS173" s="101"/>
      <c r="AT173" s="100"/>
      <c r="AU173" s="102"/>
    </row>
    <row r="174" spans="1:48" ht="14.4" outlineLevel="1" x14ac:dyDescent="0.3">
      <c r="A174" s="62" t="s">
        <v>290</v>
      </c>
      <c r="B174" s="63" t="s">
        <v>143</v>
      </c>
      <c r="C174" s="68">
        <f t="shared" si="8"/>
        <v>9.5238095238095247E-3</v>
      </c>
      <c r="D174" s="112">
        <v>1</v>
      </c>
      <c r="E174" s="81" t="s">
        <v>121</v>
      </c>
      <c r="F174" s="163" t="s">
        <v>142</v>
      </c>
      <c r="G174" s="164"/>
      <c r="H174" s="164"/>
      <c r="I174" s="164"/>
      <c r="J174" s="164"/>
      <c r="K174" s="164"/>
      <c r="L174" s="164"/>
      <c r="M174" s="164"/>
      <c r="N174" s="164"/>
      <c r="O174" s="164"/>
      <c r="P174" s="164"/>
      <c r="Q174" s="165"/>
      <c r="R174" s="132" t="str">
        <f>IF(F174=1,IF($E174=$A$2,ROUND($C$2*F174*$D174,2),IF($E174=$A$3,ROUND($C$3*F174*$D174,2),IF($E174=$A$6,ROUND($C$6*F174*$D174,2),IF($E174=$A$10,ROUND($C$10*F174*$D174,2),"")))),IF(E174=1,IF($E174=$A$3,$D174-Q174,""),""))</f>
        <v/>
      </c>
      <c r="S174" s="121" t="str">
        <f>IF(G174=1,IF($E174=$A$2,ROUND($C$2*G174*$D174,2),IF($E174=$A$3,ROUND($C$3*G174*$D174,2),IF($E174=$A$6,ROUND($C$6*G174*$D174,2),IF($E174=$A$10,ROUND($C$10*G174*$D174,2),"")))),IF(F174=1,IF($E174=$A$3,$D174-R174,""),""))</f>
        <v/>
      </c>
      <c r="T174" s="121" t="str">
        <f>IF(H174=1,IF($E174=$A$2,ROUND($C$2*H174*$D174,2),IF($E174=$A$3,ROUND($C$3*H174*$D174,2),IF($E174=$A$6,ROUND($C$6*H174*$D174,2),IF($E174=$A$10,ROUND($C$10*H174*$D174,2),"")))),IF(G174=1,IF($E174=$A$3,$D174-S174,""),""))</f>
        <v/>
      </c>
      <c r="U174" s="121" t="str">
        <f>IF(I174=1,IF($E174=$A$2,ROUND($C$2*I174*$D174,2),IF($E174=$A$3,ROUND($C$3*I174*$D174,2),IF($E174=$A$6,ROUND($C$6*I174*$D174,2),IF($E174=$A$10,ROUND($C$10*I174*$D174,2),"")))),IF(H174=1,IF($E174=$A$3,$D174-T174,""),""))</f>
        <v/>
      </c>
      <c r="V174" s="121" t="str">
        <f>IF(J174=1,IF($E174=$A$2,ROUND($C$2*J174*$D174,2),IF($E174=$A$3,ROUND($C$3*J174*$D174,2),IF($E174=$A$6,ROUND($C$6*J174*$D174,2),IF($E174=$A$10,ROUND($C$10*J174*$D174,2),"")))),IF(I174=1,IF($E174=$A$3,$D174-U174,""),""))</f>
        <v/>
      </c>
      <c r="W174" s="121" t="str">
        <f>IF(K174=1,IF($E174=$A$2,ROUND($C$2*K174*$D174,2),IF($E174=$A$3,ROUND($C$3*K174*$D174,2),IF($E174=$A$6,ROUND($C$6*K174*$D174,2),IF($E174=$A$10,ROUND($C$10*K174*$D174,2),"")))),IF(J174=1,IF($E174=$A$3,$D174-V174,""),""))</f>
        <v/>
      </c>
      <c r="X174" s="121" t="str">
        <f>IF(L174=1,IF($E174=$A$2,ROUND($C$2*L174*$D174,2),IF($E174=$A$3,ROUND($C$3*L174*$D174,2),IF($E174=$A$6,ROUND($C$6*L174*$D174,2),IF($E174=$A$10,ROUND($C$10*L174*$D174,2),"")))),IF(K174=1,IF($E174=$A$3,$D174-W174,""),""))</f>
        <v/>
      </c>
      <c r="Y174" s="121" t="str">
        <f>IF(M174=1,IF($E174=$A$2,ROUND($C$2*M174*$D174,2),IF($E174=$A$3,ROUND($C$3*M174*$D174,2),IF($E174=$A$6,ROUND($C$6*M174*$D174,2),IF($E174=$A$10,ROUND($C$10*M174*$D174,2),"")))),IF(L174=1,IF($E174=$A$3,$D174-X174,""),""))</f>
        <v/>
      </c>
      <c r="Z174" s="121" t="str">
        <f>IF(N174=1,IF($E174=$A$2,ROUND($C$2*N174*$D174,2),IF($E174=$A$3,ROUND($C$3*N174*$D174,2),IF($E174=$A$6,ROUND($C$6*N174*$D174,2),IF($E174=$A$10,ROUND($C$10*N174*$D174,2),"")))),IF(M174=1,IF($E174=$A$3,$D174-Y174,""),""))</f>
        <v/>
      </c>
      <c r="AA174" s="121" t="str">
        <f>IF(O174=1,IF($E174=$A$2,ROUND($C$2*O174*$D174,2),IF($E174=$A$3,ROUND($C$3*O174*$D174,2),IF($E174=$A$6,ROUND($C$6*O174*$D174,2),IF($E174=$A$10,ROUND($C$10*O174*$D174,2),"")))),IF(N174=1,IF($E174=$A$3,$D174-Z174,""),""))</f>
        <v/>
      </c>
      <c r="AB174" s="121" t="str">
        <f>IF(P174=1,IF($E174=$A$2,ROUND($C$2*P174*$D174,2),IF($E174=$A$3,ROUND($C$3*P174*$D174,2),IF($E174=$A$6,ROUND($C$6*P174*$D174,2),IF($E174=$A$10,ROUND($C$10*P174*$D174,2),"")))),IF(O174=1,IF($E174=$A$3,$D174-AA174,""),""))</f>
        <v/>
      </c>
      <c r="AC174" s="121" t="str">
        <f>IF(Q174=1,IF($E174=$A$2,ROUND($C$2*Q174*$D174,2),IF($E174=$A$3,ROUND($C$3*Q174*$D174,2),IF($E174=$A$6,ROUND($C$6*Q174*$D174,2),IF($E174=$A$10,ROUND($C$10*Q174*$D174,2),"")))),IF(P174=1,IF($E174=$A$3,$D174-AB174,""),""))</f>
        <v/>
      </c>
      <c r="AD174" s="120" t="str">
        <f>IF(E174=$A$6,ROUND($C$7*$D174,2),"")</f>
        <v/>
      </c>
      <c r="AE174" s="121" t="str">
        <f>IF(F174="B",ROUND($C$7*$D174,2),"")</f>
        <v/>
      </c>
      <c r="AF174" s="122" t="str">
        <f>IF(G174="B",ROUND($C$7*$D174,2),"")</f>
        <v/>
      </c>
      <c r="AG174" s="91"/>
      <c r="AH174" s="92"/>
      <c r="AI174" s="92"/>
      <c r="AJ174" s="92"/>
      <c r="AK174" s="93"/>
      <c r="AL174" s="120" t="str">
        <f>IF(E174=$A$6,ROUND($C$8*$D174,2),"")</f>
        <v/>
      </c>
      <c r="AM174" s="92"/>
      <c r="AN174" s="93"/>
      <c r="AO174" s="91"/>
      <c r="AP174" s="92"/>
      <c r="AQ174" s="93"/>
      <c r="AR174" s="92"/>
      <c r="AS174" s="135">
        <f>ROUND($D174*$C$10,2)</f>
        <v>0.5</v>
      </c>
      <c r="AT174" s="93"/>
      <c r="AU174" s="130">
        <f>IF($D174-SUM($R174:$AT174)=0,"",$D174-SUM($R174:$AT174))</f>
        <v>0.5</v>
      </c>
      <c r="AV174" s="3" t="str">
        <f>IF(SUM(R174:AU174)=D174,"","CORRIGIR")</f>
        <v/>
      </c>
    </row>
    <row r="175" spans="1:48" s="33" customFormat="1" ht="14.4" x14ac:dyDescent="0.3">
      <c r="A175" s="70">
        <v>12</v>
      </c>
      <c r="B175" s="71" t="s">
        <v>123</v>
      </c>
      <c r="C175" s="77">
        <f t="shared" si="8"/>
        <v>3.8095238095238099E-2</v>
      </c>
      <c r="D175" s="114">
        <f>SUBTOTAL(9,D176:D182)</f>
        <v>4</v>
      </c>
      <c r="E175" s="72"/>
      <c r="F175" s="73"/>
      <c r="G175" s="74"/>
      <c r="H175" s="75"/>
      <c r="I175" s="74"/>
      <c r="J175" s="75"/>
      <c r="K175" s="74"/>
      <c r="L175" s="75"/>
      <c r="M175" s="74"/>
      <c r="N175" s="75"/>
      <c r="O175" s="74"/>
      <c r="P175" s="75"/>
      <c r="Q175" s="72"/>
      <c r="R175" s="103"/>
      <c r="S175" s="104"/>
      <c r="T175" s="103"/>
      <c r="U175" s="104"/>
      <c r="V175" s="103"/>
      <c r="W175" s="104"/>
      <c r="X175" s="103"/>
      <c r="Y175" s="104"/>
      <c r="Z175" s="103"/>
      <c r="AA175" s="104"/>
      <c r="AB175" s="103"/>
      <c r="AC175" s="104"/>
      <c r="AD175" s="103"/>
      <c r="AE175" s="104"/>
      <c r="AF175" s="103"/>
      <c r="AG175" s="104"/>
      <c r="AH175" s="103"/>
      <c r="AI175" s="104"/>
      <c r="AJ175" s="103"/>
      <c r="AK175" s="104"/>
      <c r="AL175" s="103"/>
      <c r="AM175" s="104"/>
      <c r="AN175" s="103"/>
      <c r="AO175" s="104"/>
      <c r="AP175" s="103"/>
      <c r="AQ175" s="104"/>
      <c r="AR175" s="103"/>
      <c r="AS175" s="104"/>
      <c r="AT175" s="103"/>
      <c r="AU175" s="105"/>
      <c r="AV175" s="3"/>
    </row>
    <row r="176" spans="1:48" ht="14.4" x14ac:dyDescent="0.3">
      <c r="A176" s="52" t="s">
        <v>167</v>
      </c>
      <c r="B176" s="53" t="s">
        <v>5</v>
      </c>
      <c r="C176" s="54">
        <f t="shared" si="8"/>
        <v>9.5238095238095247E-3</v>
      </c>
      <c r="D176" s="115">
        <f>SUBTOTAL(9,D177)</f>
        <v>1</v>
      </c>
      <c r="E176" s="55"/>
      <c r="F176" s="56"/>
      <c r="G176" s="57"/>
      <c r="H176" s="56"/>
      <c r="I176" s="57"/>
      <c r="J176" s="56"/>
      <c r="K176" s="57"/>
      <c r="L176" s="56"/>
      <c r="M176" s="57"/>
      <c r="N176" s="56"/>
      <c r="O176" s="57"/>
      <c r="P176" s="56"/>
      <c r="Q176" s="58"/>
      <c r="R176" s="100"/>
      <c r="S176" s="101"/>
      <c r="T176" s="100"/>
      <c r="U176" s="101"/>
      <c r="V176" s="100"/>
      <c r="W176" s="101"/>
      <c r="X176" s="100"/>
      <c r="Y176" s="101"/>
      <c r="Z176" s="100"/>
      <c r="AA176" s="101"/>
      <c r="AB176" s="100"/>
      <c r="AC176" s="101"/>
      <c r="AD176" s="100"/>
      <c r="AE176" s="101"/>
      <c r="AF176" s="100"/>
      <c r="AG176" s="101"/>
      <c r="AH176" s="100"/>
      <c r="AI176" s="101"/>
      <c r="AJ176" s="100"/>
      <c r="AK176" s="101"/>
      <c r="AL176" s="100"/>
      <c r="AM176" s="101"/>
      <c r="AN176" s="100"/>
      <c r="AO176" s="101"/>
      <c r="AP176" s="100"/>
      <c r="AQ176" s="101"/>
      <c r="AR176" s="100"/>
      <c r="AS176" s="101"/>
      <c r="AT176" s="100"/>
      <c r="AU176" s="102"/>
    </row>
    <row r="177" spans="1:48" ht="14.4" outlineLevel="1" x14ac:dyDescent="0.3">
      <c r="A177" s="62" t="s">
        <v>291</v>
      </c>
      <c r="B177" s="63" t="s">
        <v>43</v>
      </c>
      <c r="C177" s="68">
        <f t="shared" si="8"/>
        <v>9.5238095238095247E-3</v>
      </c>
      <c r="D177" s="112">
        <v>1</v>
      </c>
      <c r="E177" s="81" t="s">
        <v>293</v>
      </c>
      <c r="F177" s="163" t="s">
        <v>144</v>
      </c>
      <c r="G177" s="164"/>
      <c r="H177" s="164"/>
      <c r="I177" s="164"/>
      <c r="J177" s="164"/>
      <c r="K177" s="164"/>
      <c r="L177" s="164"/>
      <c r="M177" s="164"/>
      <c r="N177" s="164"/>
      <c r="O177" s="164"/>
      <c r="P177" s="164"/>
      <c r="Q177" s="165"/>
      <c r="R177" s="132" t="str">
        <f>IF(F177=1,IF($E177=$A$2,ROUND($C$2*F177*$D177,2),IF($E177=$A$3,ROUND($C$3*F177*$D177,2),IF($E177=$A$6,ROUND($C$6*F177*$D177,2),IF($E177=$A$10,ROUND($C$10*F177*$D177,2),"")))),IF(E177=1,IF($E177=$A$3,$D177-Q177,""),""))</f>
        <v/>
      </c>
      <c r="S177" s="121" t="str">
        <f>IF(G177=1,IF($E177=$A$2,ROUND($C$2*G177*$D177,2),IF($E177=$A$3,ROUND($C$3*G177*$D177,2),IF($E177=$A$6,ROUND($C$6*G177*$D177,2),IF($E177=$A$10,ROUND($C$10*G177*$D177,2),"")))),IF(F177=1,IF($E177=$A$3,$D177-R177,""),""))</f>
        <v/>
      </c>
      <c r="T177" s="121" t="str">
        <f>IF(H177=1,IF($E177=$A$2,ROUND($C$2*H177*$D177,2),IF($E177=$A$3,ROUND($C$3*H177*$D177,2),IF($E177=$A$6,ROUND($C$6*H177*$D177,2),IF($E177=$A$10,ROUND($C$10*H177*$D177,2),"")))),IF(G177=1,IF($E177=$A$3,$D177-S177,""),""))</f>
        <v/>
      </c>
      <c r="U177" s="121" t="str">
        <f>IF(I177=1,IF($E177=$A$2,ROUND($C$2*I177*$D177,2),IF($E177=$A$3,ROUND($C$3*I177*$D177,2),IF($E177=$A$6,ROUND($C$6*I177*$D177,2),IF($E177=$A$10,ROUND($C$10*I177*$D177,2),"")))),IF(H177=1,IF($E177=$A$3,$D177-T177,""),""))</f>
        <v/>
      </c>
      <c r="V177" s="121" t="str">
        <f>IF(J177=1,IF($E177=$A$2,ROUND($C$2*J177*$D177,2),IF($E177=$A$3,ROUND($C$3*J177*$D177,2),IF($E177=$A$6,ROUND($C$6*J177*$D177,2),IF($E177=$A$10,ROUND($C$10*J177*$D177,2),"")))),IF(I177=1,IF($E177=$A$3,$D177-U177,""),""))</f>
        <v/>
      </c>
      <c r="W177" s="121" t="str">
        <f>IF(K177=1,IF($E177=$A$2,ROUND($C$2*K177*$D177,2),IF($E177=$A$3,ROUND($C$3*K177*$D177,2),IF($E177=$A$6,ROUND($C$6*K177*$D177,2),IF($E177=$A$10,ROUND($C$10*K177*$D177,2),"")))),IF(J177=1,IF($E177=$A$3,$D177-V177,""),""))</f>
        <v/>
      </c>
      <c r="X177" s="121" t="str">
        <f>IF(L177=1,IF($E177=$A$2,ROUND($C$2*L177*$D177,2),IF($E177=$A$3,ROUND($C$3*L177*$D177,2),IF($E177=$A$6,ROUND($C$6*L177*$D177,2),IF($E177=$A$10,ROUND($C$10*L177*$D177,2),"")))),IF(K177=1,IF($E177=$A$3,$D177-W177,""),""))</f>
        <v/>
      </c>
      <c r="Y177" s="121" t="str">
        <f>IF(M177=1,IF($E177=$A$2,ROUND($C$2*M177*$D177,2),IF($E177=$A$3,ROUND($C$3*M177*$D177,2),IF($E177=$A$6,ROUND($C$6*M177*$D177,2),IF($E177=$A$10,ROUND($C$10*M177*$D177,2),"")))),IF(L177=1,IF($E177=$A$3,$D177-X177,""),""))</f>
        <v/>
      </c>
      <c r="Z177" s="121" t="str">
        <f>IF(N177=1,IF($E177=$A$2,ROUND($C$2*N177*$D177,2),IF($E177=$A$3,ROUND($C$3*N177*$D177,2),IF($E177=$A$6,ROUND($C$6*N177*$D177,2),IF($E177=$A$10,ROUND($C$10*N177*$D177,2),"")))),IF(M177=1,IF($E177=$A$3,$D177-Y177,""),""))</f>
        <v/>
      </c>
      <c r="AA177" s="121" t="str">
        <f>IF(O177=1,IF($E177=$A$2,ROUND($C$2*O177*$D177,2),IF($E177=$A$3,ROUND($C$3*O177*$D177,2),IF($E177=$A$6,ROUND($C$6*O177*$D177,2),IF($E177=$A$10,ROUND($C$10*O177*$D177,2),"")))),IF(N177=1,IF($E177=$A$3,$D177-Z177,""),""))</f>
        <v/>
      </c>
      <c r="AB177" s="121" t="str">
        <f>IF(P177=1,IF($E177=$A$2,ROUND($C$2*P177*$D177,2),IF($E177=$A$3,ROUND($C$3*P177*$D177,2),IF($E177=$A$6,ROUND($C$6*P177*$D177,2),IF($E177=$A$10,ROUND($C$10*P177*$D177,2),"")))),IF(O177=1,IF($E177=$A$3,$D177-AA177,""),""))</f>
        <v/>
      </c>
      <c r="AC177" s="121" t="str">
        <f>IF(Q177=1,IF($E177=$A$2,ROUND($C$2*Q177*$D177,2),IF($E177=$A$3,ROUND($C$3*Q177*$D177,2),IF($E177=$A$6,ROUND($C$6*Q177*$D177,2),IF($E177=$A$10,ROUND($C$10*Q177*$D177,2),"")))),IF(P177=1,IF($E177=$A$3,$D177-AB177,""),""))</f>
        <v/>
      </c>
      <c r="AD177" s="120">
        <f>D177</f>
        <v>1</v>
      </c>
      <c r="AE177" s="121" t="str">
        <f>IF(F177="B",ROUND($C$7*$D177,2),"")</f>
        <v/>
      </c>
      <c r="AF177" s="122" t="str">
        <f>IF(G177="B",ROUND($C$7*$D177,2),"")</f>
        <v/>
      </c>
      <c r="AG177" s="92"/>
      <c r="AH177" s="92"/>
      <c r="AI177" s="92"/>
      <c r="AJ177" s="92"/>
      <c r="AK177" s="93"/>
      <c r="AL177" s="120" t="str">
        <f>IF(E177=$A$6,ROUND($C$8*$D177,2),"")</f>
        <v/>
      </c>
      <c r="AM177" s="92"/>
      <c r="AN177" s="93"/>
      <c r="AO177" s="91"/>
      <c r="AP177" s="92"/>
      <c r="AQ177" s="93"/>
      <c r="AR177" s="92"/>
      <c r="AS177" s="91"/>
      <c r="AT177" s="93"/>
      <c r="AU177" s="130" t="str">
        <f>IF($D177-SUM($R177:$AT177)=0,"",$D177-SUM($R177:$AT177))</f>
        <v/>
      </c>
      <c r="AV177" s="3" t="str">
        <f>IF(SUM(R177:AU177)=D177,"","CORRIGIR")</f>
        <v/>
      </c>
    </row>
    <row r="178" spans="1:48" ht="14.4" x14ac:dyDescent="0.3">
      <c r="A178" s="52" t="s">
        <v>186</v>
      </c>
      <c r="B178" s="53" t="s">
        <v>295</v>
      </c>
      <c r="C178" s="54">
        <f t="shared" si="8"/>
        <v>9.5238095238095247E-3</v>
      </c>
      <c r="D178" s="115">
        <f>SUBTOTAL(9,D179)</f>
        <v>1</v>
      </c>
      <c r="E178" s="55"/>
      <c r="F178" s="56"/>
      <c r="G178" s="57"/>
      <c r="H178" s="56"/>
      <c r="I178" s="57"/>
      <c r="J178" s="56"/>
      <c r="K178" s="57"/>
      <c r="L178" s="56"/>
      <c r="M178" s="57"/>
      <c r="N178" s="56"/>
      <c r="O178" s="57"/>
      <c r="P178" s="56"/>
      <c r="Q178" s="58"/>
      <c r="R178" s="100"/>
      <c r="S178" s="101"/>
      <c r="T178" s="100"/>
      <c r="U178" s="101"/>
      <c r="V178" s="100"/>
      <c r="W178" s="101"/>
      <c r="X178" s="100"/>
      <c r="Y178" s="101"/>
      <c r="Z178" s="100"/>
      <c r="AA178" s="101"/>
      <c r="AB178" s="100"/>
      <c r="AC178" s="101"/>
      <c r="AD178" s="100"/>
      <c r="AE178" s="101"/>
      <c r="AF178" s="100"/>
      <c r="AG178" s="101"/>
      <c r="AH178" s="100"/>
      <c r="AI178" s="101"/>
      <c r="AJ178" s="100"/>
      <c r="AK178" s="101"/>
      <c r="AL178" s="100"/>
      <c r="AM178" s="101"/>
      <c r="AN178" s="100"/>
      <c r="AO178" s="101"/>
      <c r="AP178" s="100"/>
      <c r="AQ178" s="101"/>
      <c r="AR178" s="100"/>
      <c r="AS178" s="101"/>
      <c r="AT178" s="100"/>
      <c r="AU178" s="102"/>
    </row>
    <row r="179" spans="1:48" ht="14.4" outlineLevel="1" x14ac:dyDescent="0.3">
      <c r="A179" s="62" t="s">
        <v>292</v>
      </c>
      <c r="B179" s="63" t="s">
        <v>295</v>
      </c>
      <c r="C179" s="68">
        <f t="shared" si="8"/>
        <v>9.5238095238095247E-3</v>
      </c>
      <c r="D179" s="112">
        <v>1</v>
      </c>
      <c r="E179" s="81" t="s">
        <v>121</v>
      </c>
      <c r="F179" s="163" t="s">
        <v>144</v>
      </c>
      <c r="G179" s="164"/>
      <c r="H179" s="164"/>
      <c r="I179" s="164"/>
      <c r="J179" s="164"/>
      <c r="K179" s="164"/>
      <c r="L179" s="164"/>
      <c r="M179" s="164"/>
      <c r="N179" s="164"/>
      <c r="O179" s="164"/>
      <c r="P179" s="164"/>
      <c r="Q179" s="165"/>
      <c r="R179" s="132" t="str">
        <f>IF(F179=1,IF($E179=$A$2,ROUND($C$2*F179*$D179,2),IF($E179=$A$3,ROUND($C$3*F179*$D179,2),IF($E179=$A$6,ROUND($C$6*F179*$D179,2),IF($E179=$A$10,ROUND($C$10*F179*$D179,2),"")))),IF(E179=1,IF($E179=$A$3,$D179-Q179,""),""))</f>
        <v/>
      </c>
      <c r="S179" s="121" t="str">
        <f>IF(G179=1,IF($E179=$A$2,ROUND($C$2*G179*$D179,2),IF($E179=$A$3,ROUND($C$3*G179*$D179,2),IF($E179=$A$6,ROUND($C$6*G179*$D179,2),IF($E179=$A$10,ROUND($C$10*G179*$D179,2),"")))),IF(F179=1,IF($E179=$A$3,$D179-R179,""),""))</f>
        <v/>
      </c>
      <c r="T179" s="121" t="str">
        <f>IF(H179=1,IF($E179=$A$2,ROUND($C$2*H179*$D179,2),IF($E179=$A$3,ROUND($C$3*H179*$D179,2),IF($E179=$A$6,ROUND($C$6*H179*$D179,2),IF($E179=$A$10,ROUND($C$10*H179*$D179,2),"")))),IF(G179=1,IF($E179=$A$3,$D179-S179,""),""))</f>
        <v/>
      </c>
      <c r="U179" s="121" t="str">
        <f>IF(I179=1,IF($E179=$A$2,ROUND($C$2*I179*$D179,2),IF($E179=$A$3,ROUND($C$3*I179*$D179,2),IF($E179=$A$6,ROUND($C$6*I179*$D179,2),IF($E179=$A$10,ROUND($C$10*I179*$D179,2),"")))),IF(H179=1,IF($E179=$A$3,$D179-T179,""),""))</f>
        <v/>
      </c>
      <c r="V179" s="121" t="str">
        <f>IF(J179=1,IF($E179=$A$2,ROUND($C$2*J179*$D179,2),IF($E179=$A$3,ROUND($C$3*J179*$D179,2),IF($E179=$A$6,ROUND($C$6*J179*$D179,2),IF($E179=$A$10,ROUND($C$10*J179*$D179,2),"")))),IF(I179=1,IF($E179=$A$3,$D179-U179,""),""))</f>
        <v/>
      </c>
      <c r="W179" s="121" t="str">
        <f>IF(K179=1,IF($E179=$A$2,ROUND($C$2*K179*$D179,2),IF($E179=$A$3,ROUND($C$3*K179*$D179,2),IF($E179=$A$6,ROUND($C$6*K179*$D179,2),IF($E179=$A$10,ROUND($C$10*K179*$D179,2),"")))),IF(J179=1,IF($E179=$A$3,$D179-V179,""),""))</f>
        <v/>
      </c>
      <c r="X179" s="121" t="str">
        <f>IF(L179=1,IF($E179=$A$2,ROUND($C$2*L179*$D179,2),IF($E179=$A$3,ROUND($C$3*L179*$D179,2),IF($E179=$A$6,ROUND($C$6*L179*$D179,2),IF($E179=$A$10,ROUND($C$10*L179*$D179,2),"")))),IF(K179=1,IF($E179=$A$3,$D179-W179,""),""))</f>
        <v/>
      </c>
      <c r="Y179" s="121" t="str">
        <f>IF(M179=1,IF($E179=$A$2,ROUND($C$2*M179*$D179,2),IF($E179=$A$3,ROUND($C$3*M179*$D179,2),IF($E179=$A$6,ROUND($C$6*M179*$D179,2),IF($E179=$A$10,ROUND($C$10*M179*$D179,2),"")))),IF(L179=1,IF($E179=$A$3,$D179-X179,""),""))</f>
        <v/>
      </c>
      <c r="Z179" s="121" t="str">
        <f>IF(N179=1,IF($E179=$A$2,ROUND($C$2*N179*$D179,2),IF($E179=$A$3,ROUND($C$3*N179*$D179,2),IF($E179=$A$6,ROUND($C$6*N179*$D179,2),IF($E179=$A$10,ROUND($C$10*N179*$D179,2),"")))),IF(M179=1,IF($E179=$A$3,$D179-Y179,""),""))</f>
        <v/>
      </c>
      <c r="AA179" s="121" t="str">
        <f>IF(O179=1,IF($E179=$A$2,ROUND($C$2*O179*$D179,2),IF($E179=$A$3,ROUND($C$3*O179*$D179,2),IF($E179=$A$6,ROUND($C$6*O179*$D179,2),IF($E179=$A$10,ROUND($C$10*O179*$D179,2),"")))),IF(N179=1,IF($E179=$A$3,$D179-Z179,""),""))</f>
        <v/>
      </c>
      <c r="AB179" s="121" t="str">
        <f>IF(P179=1,IF($E179=$A$2,ROUND($C$2*P179*$D179,2),IF($E179=$A$3,ROUND($C$3*P179*$D179,2),IF($E179=$A$6,ROUND($C$6*P179*$D179,2),IF($E179=$A$10,ROUND($C$10*P179*$D179,2),"")))),IF(O179=1,IF($E179=$A$3,$D179-AA179,""),""))</f>
        <v/>
      </c>
      <c r="AC179" s="121" t="str">
        <f>IF(Q179=1,IF($E179=$A$2,ROUND($C$2*Q179*$D179,2),IF($E179=$A$3,ROUND($C$3*Q179*$D179,2),IF($E179=$A$6,ROUND($C$6*Q179*$D179,2),IF($E179=$A$10,ROUND($C$10*Q179*$D179,2),"")))),IF(P179=1,IF($E179=$A$3,$D179-AB179,""),""))</f>
        <v/>
      </c>
      <c r="AD179" s="120" t="str">
        <f>IF(E179=$A$6,ROUND($C$7*$D179,2),"")</f>
        <v/>
      </c>
      <c r="AE179" s="121" t="str">
        <f>IF(F179="B",ROUND($C$7*$D179,2),"")</f>
        <v/>
      </c>
      <c r="AF179" s="122" t="str">
        <f>IF(G179="B",ROUND($C$7*$D179,2),"")</f>
        <v/>
      </c>
      <c r="AG179" s="120">
        <f>50%*D179</f>
        <v>0.5</v>
      </c>
      <c r="AH179" s="92"/>
      <c r="AI179" s="92"/>
      <c r="AJ179" s="92"/>
      <c r="AK179" s="93"/>
      <c r="AL179" s="120" t="str">
        <f>IF(E179=$A$6,ROUND($C$8*$D179,2),"")</f>
        <v/>
      </c>
      <c r="AM179" s="92"/>
      <c r="AN179" s="93"/>
      <c r="AO179" s="91"/>
      <c r="AP179" s="92"/>
      <c r="AQ179" s="93"/>
      <c r="AR179" s="92"/>
      <c r="AS179" s="91"/>
      <c r="AT179" s="93"/>
      <c r="AU179" s="130">
        <f>IF($D179-SUM($R179:$AT179)=0,"",$D179-SUM($R179:$AT179))</f>
        <v>0.5</v>
      </c>
      <c r="AV179" s="3" t="str">
        <f>IF(SUM(R179:AU179)=D179,"","CORRIGIR")</f>
        <v/>
      </c>
    </row>
    <row r="180" spans="1:48" ht="14.4" x14ac:dyDescent="0.3">
      <c r="A180" s="52" t="s">
        <v>296</v>
      </c>
      <c r="B180" s="53" t="s">
        <v>299</v>
      </c>
      <c r="C180" s="54">
        <f t="shared" si="8"/>
        <v>1.9047619047619049E-2</v>
      </c>
      <c r="D180" s="115">
        <f>SUBTOTAL(9,D181:D182)</f>
        <v>2</v>
      </c>
      <c r="E180" s="55"/>
      <c r="F180" s="56"/>
      <c r="G180" s="57"/>
      <c r="H180" s="56"/>
      <c r="I180" s="57"/>
      <c r="J180" s="56"/>
      <c r="K180" s="57"/>
      <c r="L180" s="56"/>
      <c r="M180" s="57"/>
      <c r="N180" s="56"/>
      <c r="O180" s="57"/>
      <c r="P180" s="56"/>
      <c r="Q180" s="58"/>
      <c r="R180" s="100"/>
      <c r="S180" s="101"/>
      <c r="T180" s="100"/>
      <c r="U180" s="101"/>
      <c r="V180" s="100"/>
      <c r="W180" s="101"/>
      <c r="X180" s="100"/>
      <c r="Y180" s="101"/>
      <c r="Z180" s="100"/>
      <c r="AA180" s="101"/>
      <c r="AB180" s="100"/>
      <c r="AC180" s="101"/>
      <c r="AD180" s="100"/>
      <c r="AE180" s="101"/>
      <c r="AF180" s="100"/>
      <c r="AG180" s="101"/>
      <c r="AH180" s="100"/>
      <c r="AI180" s="101"/>
      <c r="AJ180" s="100"/>
      <c r="AK180" s="101"/>
      <c r="AL180" s="100"/>
      <c r="AM180" s="101"/>
      <c r="AN180" s="100"/>
      <c r="AO180" s="101"/>
      <c r="AP180" s="100"/>
      <c r="AQ180" s="101"/>
      <c r="AR180" s="100"/>
      <c r="AS180" s="101"/>
      <c r="AT180" s="100"/>
      <c r="AU180" s="102"/>
    </row>
    <row r="181" spans="1:48" ht="14.4" outlineLevel="1" x14ac:dyDescent="0.3">
      <c r="A181" s="62" t="s">
        <v>297</v>
      </c>
      <c r="B181" s="63" t="s">
        <v>300</v>
      </c>
      <c r="C181" s="68">
        <f t="shared" si="8"/>
        <v>9.5238095238095247E-3</v>
      </c>
      <c r="D181" s="112">
        <v>1</v>
      </c>
      <c r="E181" s="81" t="s">
        <v>121</v>
      </c>
      <c r="F181" s="163" t="s">
        <v>144</v>
      </c>
      <c r="G181" s="164"/>
      <c r="H181" s="164"/>
      <c r="I181" s="164"/>
      <c r="J181" s="164"/>
      <c r="K181" s="164"/>
      <c r="L181" s="164"/>
      <c r="M181" s="164"/>
      <c r="N181" s="164"/>
      <c r="O181" s="164"/>
      <c r="P181" s="164"/>
      <c r="Q181" s="165"/>
      <c r="R181" s="132" t="str">
        <f>IF(F181=1,IF($E181=$A$2,ROUND($C$2*F181*$D181,2),IF($E181=$A$3,ROUND($C$3*F181*$D181,2),IF($E181=$A$6,ROUND($C$6*F181*$D181,2),IF($E181=$A$10,ROUND($C$10*F181*$D181,2),"")))),IF(E181=1,IF($E181=$A$3,$D181-Q181,""),""))</f>
        <v/>
      </c>
      <c r="S181" s="121" t="str">
        <f>IF(G181=1,IF($E181=$A$2,ROUND($C$2*G181*$D181,2),IF($E181=$A$3,ROUND($C$3*G181*$D181,2),IF($E181=$A$6,ROUND($C$6*G181*$D181,2),IF($E181=$A$10,ROUND($C$10*G181*$D181,2),"")))),IF(F181=1,IF($E181=$A$3,$D181-R181,""),""))</f>
        <v/>
      </c>
      <c r="T181" s="121" t="str">
        <f>IF(H181=1,IF($E181=$A$2,ROUND($C$2*H181*$D181,2),IF($E181=$A$3,ROUND($C$3*H181*$D181,2),IF($E181=$A$6,ROUND($C$6*H181*$D181,2),IF($E181=$A$10,ROUND($C$10*H181*$D181,2),"")))),IF(G181=1,IF($E181=$A$3,$D181-S181,""),""))</f>
        <v/>
      </c>
      <c r="U181" s="121" t="str">
        <f>IF(I181=1,IF($E181=$A$2,ROUND($C$2*I181*$D181,2),IF($E181=$A$3,ROUND($C$3*I181*$D181,2),IF($E181=$A$6,ROUND($C$6*I181*$D181,2),IF($E181=$A$10,ROUND($C$10*I181*$D181,2),"")))),IF(H181=1,IF($E181=$A$3,$D181-T181,""),""))</f>
        <v/>
      </c>
      <c r="V181" s="121" t="str">
        <f>IF(J181=1,IF($E181=$A$2,ROUND($C$2*J181*$D181,2),IF($E181=$A$3,ROUND($C$3*J181*$D181,2),IF($E181=$A$6,ROUND($C$6*J181*$D181,2),IF($E181=$A$10,ROUND($C$10*J181*$D181,2),"")))),IF(I181=1,IF($E181=$A$3,$D181-U181,""),""))</f>
        <v/>
      </c>
      <c r="W181" s="121" t="str">
        <f>IF(K181=1,IF($E181=$A$2,ROUND($C$2*K181*$D181,2),IF($E181=$A$3,ROUND($C$3*K181*$D181,2),IF($E181=$A$6,ROUND($C$6*K181*$D181,2),IF($E181=$A$10,ROUND($C$10*K181*$D181,2),"")))),IF(J181=1,IF($E181=$A$3,$D181-V181,""),""))</f>
        <v/>
      </c>
      <c r="X181" s="121" t="str">
        <f>IF(L181=1,IF($E181=$A$2,ROUND($C$2*L181*$D181,2),IF($E181=$A$3,ROUND($C$3*L181*$D181,2),IF($E181=$A$6,ROUND($C$6*L181*$D181,2),IF($E181=$A$10,ROUND($C$10*L181*$D181,2),"")))),IF(K181=1,IF($E181=$A$3,$D181-W181,""),""))</f>
        <v/>
      </c>
      <c r="Y181" s="121" t="str">
        <f>IF(M181=1,IF($E181=$A$2,ROUND($C$2*M181*$D181,2),IF($E181=$A$3,ROUND($C$3*M181*$D181,2),IF($E181=$A$6,ROUND($C$6*M181*$D181,2),IF($E181=$A$10,ROUND($C$10*M181*$D181,2),"")))),IF(L181=1,IF($E181=$A$3,$D181-X181,""),""))</f>
        <v/>
      </c>
      <c r="Z181" s="121" t="str">
        <f>IF(N181=1,IF($E181=$A$2,ROUND($C$2*N181*$D181,2),IF($E181=$A$3,ROUND($C$3*N181*$D181,2),IF($E181=$A$6,ROUND($C$6*N181*$D181,2),IF($E181=$A$10,ROUND($C$10*N181*$D181,2),"")))),IF(M181=1,IF($E181=$A$3,$D181-Y181,""),""))</f>
        <v/>
      </c>
      <c r="AA181" s="121" t="str">
        <f>IF(O181=1,IF($E181=$A$2,ROUND($C$2*O181*$D181,2),IF($E181=$A$3,ROUND($C$3*O181*$D181,2),IF($E181=$A$6,ROUND($C$6*O181*$D181,2),IF($E181=$A$10,ROUND($C$10*O181*$D181,2),"")))),IF(N181=1,IF($E181=$A$3,$D181-Z181,""),""))</f>
        <v/>
      </c>
      <c r="AB181" s="121" t="str">
        <f>IF(P181=1,IF($E181=$A$2,ROUND($C$2*P181*$D181,2),IF($E181=$A$3,ROUND($C$3*P181*$D181,2),IF($E181=$A$6,ROUND($C$6*P181*$D181,2),IF($E181=$A$10,ROUND($C$10*P181*$D181,2),"")))),IF(O181=1,IF($E181=$A$3,$D181-AA181,""),""))</f>
        <v/>
      </c>
      <c r="AC181" s="121" t="str">
        <f>IF(Q181=1,IF($E181=$A$2,ROUND($C$2*Q181*$D181,2),IF($E181=$A$3,ROUND($C$3*Q181*$D181,2),IF($E181=$A$6,ROUND($C$6*Q181*$D181,2),IF($E181=$A$10,ROUND($C$10*Q181*$D181,2),"")))),IF(P181=1,IF($E181=$A$3,$D181-AB181,""),""))</f>
        <v/>
      </c>
      <c r="AD181" s="120" t="str">
        <f>IF(E181=$A$6,ROUND($C$7*$D181,2),"")</f>
        <v/>
      </c>
      <c r="AE181" s="121" t="str">
        <f>IF(F181="B",ROUND($C$7*$D181,2),"")</f>
        <v/>
      </c>
      <c r="AF181" s="122" t="str">
        <f>IF(G181="B",ROUND($C$7*$D181,2),"")</f>
        <v/>
      </c>
      <c r="AG181" s="120">
        <f>50%*D181</f>
        <v>0.5</v>
      </c>
      <c r="AH181" s="92"/>
      <c r="AI181" s="92"/>
      <c r="AJ181" s="92"/>
      <c r="AK181" s="93"/>
      <c r="AL181" s="120" t="str">
        <f>IF(E181=$A$6,ROUND($C$8*$D181,2),"")</f>
        <v/>
      </c>
      <c r="AM181" s="92"/>
      <c r="AN181" s="93"/>
      <c r="AO181" s="91"/>
      <c r="AP181" s="92"/>
      <c r="AQ181" s="93"/>
      <c r="AR181" s="92"/>
      <c r="AS181" s="91"/>
      <c r="AT181" s="93"/>
      <c r="AU181" s="130">
        <f>IF($D181-SUM($R181:$AT181)=0,"",$D181-SUM($R181:$AT181))</f>
        <v>0.5</v>
      </c>
      <c r="AV181" s="3" t="str">
        <f>IF(SUM(R181:AU181)=D181,"","CORRIGIR")</f>
        <v/>
      </c>
    </row>
    <row r="182" spans="1:48" ht="15" outlineLevel="1" thickBot="1" x14ac:dyDescent="0.35">
      <c r="A182" s="82" t="s">
        <v>298</v>
      </c>
      <c r="B182" s="83" t="s">
        <v>301</v>
      </c>
      <c r="C182" s="84">
        <f t="shared" si="8"/>
        <v>9.5238095238095247E-3</v>
      </c>
      <c r="D182" s="113">
        <v>1</v>
      </c>
      <c r="E182" s="85" t="s">
        <v>121</v>
      </c>
      <c r="F182" s="166" t="s">
        <v>144</v>
      </c>
      <c r="G182" s="167"/>
      <c r="H182" s="167"/>
      <c r="I182" s="167"/>
      <c r="J182" s="167"/>
      <c r="K182" s="167"/>
      <c r="L182" s="167"/>
      <c r="M182" s="167"/>
      <c r="N182" s="167"/>
      <c r="O182" s="167"/>
      <c r="P182" s="167"/>
      <c r="Q182" s="168"/>
      <c r="R182" s="138" t="str">
        <f>IF(F182=1,IF($E182=$A$2,ROUND($C$2*F182*$D182,2),IF($E182=$A$3,ROUND($C$3*F182*$D182,2),IF($E182=$A$6,ROUND($C$6*F182*$D182,2),IF($E182=$A$10,ROUND($C$10*F182*$D182,2),"")))),IF(E182=1,IF($E182=$A$3,$D182-Q182,""),""))</f>
        <v/>
      </c>
      <c r="S182" s="139" t="str">
        <f>IF(G182=1,IF($E182=$A$2,ROUND($C$2*G182*$D182,2),IF($E182=$A$3,ROUND($C$3*G182*$D182,2),IF($E182=$A$6,ROUND($C$6*G182*$D182,2),IF($E182=$A$10,ROUND($C$10*G182*$D182,2),"")))),IF(F182=1,IF($E182=$A$3,$D182-R182,""),""))</f>
        <v/>
      </c>
      <c r="T182" s="139" t="str">
        <f>IF(H182=1,IF($E182=$A$2,ROUND($C$2*H182*$D182,2),IF($E182=$A$3,ROUND($C$3*H182*$D182,2),IF($E182=$A$6,ROUND($C$6*H182*$D182,2),IF($E182=$A$10,ROUND($C$10*H182*$D182,2),"")))),IF(G182=1,IF($E182=$A$3,$D182-S182,""),""))</f>
        <v/>
      </c>
      <c r="U182" s="139" t="str">
        <f>IF(I182=1,IF($E182=$A$2,ROUND($C$2*I182*$D182,2),IF($E182=$A$3,ROUND($C$3*I182*$D182,2),IF($E182=$A$6,ROUND($C$6*I182*$D182,2),IF($E182=$A$10,ROUND($C$10*I182*$D182,2),"")))),IF(H182=1,IF($E182=$A$3,$D182-T182,""),""))</f>
        <v/>
      </c>
      <c r="V182" s="139" t="str">
        <f>IF(J182=1,IF($E182=$A$2,ROUND($C$2*J182*$D182,2),IF($E182=$A$3,ROUND($C$3*J182*$D182,2),IF($E182=$A$6,ROUND($C$6*J182*$D182,2),IF($E182=$A$10,ROUND($C$10*J182*$D182,2),"")))),IF(I182=1,IF($E182=$A$3,$D182-U182,""),""))</f>
        <v/>
      </c>
      <c r="W182" s="139" t="str">
        <f>IF(K182=1,IF($E182=$A$2,ROUND($C$2*K182*$D182,2),IF($E182=$A$3,ROUND($C$3*K182*$D182,2),IF($E182=$A$6,ROUND($C$6*K182*$D182,2),IF($E182=$A$10,ROUND($C$10*K182*$D182,2),"")))),IF(J182=1,IF($E182=$A$3,$D182-V182,""),""))</f>
        <v/>
      </c>
      <c r="X182" s="139" t="str">
        <f>IF(L182=1,IF($E182=$A$2,ROUND($C$2*L182*$D182,2),IF($E182=$A$3,ROUND($C$3*L182*$D182,2),IF($E182=$A$6,ROUND($C$6*L182*$D182,2),IF($E182=$A$10,ROUND($C$10*L182*$D182,2),"")))),IF(K182=1,IF($E182=$A$3,$D182-W182,""),""))</f>
        <v/>
      </c>
      <c r="Y182" s="139" t="str">
        <f>IF(M182=1,IF($E182=$A$2,ROUND($C$2*M182*$D182,2),IF($E182=$A$3,ROUND($C$3*M182*$D182,2),IF($E182=$A$6,ROUND($C$6*M182*$D182,2),IF($E182=$A$10,ROUND($C$10*M182*$D182,2),"")))),IF(L182=1,IF($E182=$A$3,$D182-X182,""),""))</f>
        <v/>
      </c>
      <c r="Z182" s="139" t="str">
        <f>IF(N182=1,IF($E182=$A$2,ROUND($C$2*N182*$D182,2),IF($E182=$A$3,ROUND($C$3*N182*$D182,2),IF($E182=$A$6,ROUND($C$6*N182*$D182,2),IF($E182=$A$10,ROUND($C$10*N182*$D182,2),"")))),IF(M182=1,IF($E182=$A$3,$D182-Y182,""),""))</f>
        <v/>
      </c>
      <c r="AA182" s="139" t="str">
        <f>IF(O182=1,IF($E182=$A$2,ROUND($C$2*O182*$D182,2),IF($E182=$A$3,ROUND($C$3*O182*$D182,2),IF($E182=$A$6,ROUND($C$6*O182*$D182,2),IF($E182=$A$10,ROUND($C$10*O182*$D182,2),"")))),IF(N182=1,IF($E182=$A$3,$D182-Z182,""),""))</f>
        <v/>
      </c>
      <c r="AB182" s="139" t="str">
        <f>IF(P182=1,IF($E182=$A$2,ROUND($C$2*P182*$D182,2),IF($E182=$A$3,ROUND($C$3*P182*$D182,2),IF($E182=$A$6,ROUND($C$6*P182*$D182,2),IF($E182=$A$10,ROUND($C$10*P182*$D182,2),"")))),IF(O182=1,IF($E182=$A$3,$D182-AA182,""),""))</f>
        <v/>
      </c>
      <c r="AC182" s="139" t="str">
        <f>IF(Q182=1,IF($E182=$A$2,ROUND($C$2*Q182*$D182,2),IF($E182=$A$3,ROUND($C$3*Q182*$D182,2),IF($E182=$A$6,ROUND($C$6*Q182*$D182,2),IF($E182=$A$10,ROUND($C$10*Q182*$D182,2),"")))),IF(P182=1,IF($E182=$A$3,$D182-AB182,""),""))</f>
        <v/>
      </c>
      <c r="AD182" s="140" t="str">
        <f>IF(E182=$A$6,ROUND($C$7*$D182,2),"")</f>
        <v/>
      </c>
      <c r="AE182" s="139" t="str">
        <f>IF(F182="B",ROUND($C$7*$D182,2),"")</f>
        <v/>
      </c>
      <c r="AF182" s="141" t="str">
        <f>IF(G182="B",ROUND($C$7*$D182,2),"")</f>
        <v/>
      </c>
      <c r="AG182" s="140">
        <f>50%*D182</f>
        <v>0.5</v>
      </c>
      <c r="AH182" s="109"/>
      <c r="AI182" s="109"/>
      <c r="AJ182" s="109"/>
      <c r="AK182" s="111"/>
      <c r="AL182" s="140" t="str">
        <f>IF(E182=$A$6,ROUND($C$8*$D182,2),"")</f>
        <v/>
      </c>
      <c r="AM182" s="109"/>
      <c r="AN182" s="111"/>
      <c r="AO182" s="110"/>
      <c r="AP182" s="109"/>
      <c r="AQ182" s="111"/>
      <c r="AR182" s="109"/>
      <c r="AS182" s="110"/>
      <c r="AT182" s="111"/>
      <c r="AU182" s="142">
        <f>IF($D182-SUM($R182:$AT182)=0,"",$D182-SUM($R182:$AT182))</f>
        <v>0.5</v>
      </c>
      <c r="AV182" s="3" t="str">
        <f>IF(SUM(R182:AU182)=D182,"","CORRIGIR")</f>
        <v/>
      </c>
    </row>
    <row r="183" spans="1:48" ht="14.4" x14ac:dyDescent="0.3">
      <c r="A183" s="21"/>
      <c r="B183" s="17"/>
      <c r="C183" s="17"/>
      <c r="D183" s="17"/>
      <c r="E183" s="17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  <c r="AU183" s="23"/>
    </row>
  </sheetData>
  <mergeCells count="19">
    <mergeCell ref="F181:Q181"/>
    <mergeCell ref="F182:Q182"/>
    <mergeCell ref="AS14:AT14"/>
    <mergeCell ref="F169:Q169"/>
    <mergeCell ref="F170:Q170"/>
    <mergeCell ref="F172:Q172"/>
    <mergeCell ref="F174:Q174"/>
    <mergeCell ref="F177:Q177"/>
    <mergeCell ref="F14:Q14"/>
    <mergeCell ref="R14:AC14"/>
    <mergeCell ref="AD14:AF14"/>
    <mergeCell ref="AG14:AK14"/>
    <mergeCell ref="AL14:AN14"/>
    <mergeCell ref="AO14:AQ14"/>
    <mergeCell ref="R13:AU13"/>
    <mergeCell ref="A3:A5"/>
    <mergeCell ref="A6:A9"/>
    <mergeCell ref="A10:A11"/>
    <mergeCell ref="F179:Q179"/>
  </mergeCells>
  <conditionalFormatting sqref="F18:Q24">
    <cfRule type="cellIs" dxfId="123" priority="123" operator="equal">
      <formula>1</formula>
    </cfRule>
    <cfRule type="cellIs" dxfId="122" priority="124" operator="equal">
      <formula>"x"</formula>
    </cfRule>
  </conditionalFormatting>
  <conditionalFormatting sqref="F26:Q28">
    <cfRule type="cellIs" dxfId="121" priority="121" operator="equal">
      <formula>1</formula>
    </cfRule>
    <cfRule type="cellIs" dxfId="120" priority="122" operator="equal">
      <formula>"x"</formula>
    </cfRule>
  </conditionalFormatting>
  <conditionalFormatting sqref="F30:Q32">
    <cfRule type="cellIs" dxfId="119" priority="119" operator="equal">
      <formula>1</formula>
    </cfRule>
    <cfRule type="cellIs" dxfId="118" priority="120" operator="equal">
      <formula>"x"</formula>
    </cfRule>
  </conditionalFormatting>
  <conditionalFormatting sqref="F34:Q38">
    <cfRule type="cellIs" dxfId="117" priority="117" operator="equal">
      <formula>1</formula>
    </cfRule>
    <cfRule type="cellIs" dxfId="116" priority="118" operator="equal">
      <formula>"x"</formula>
    </cfRule>
  </conditionalFormatting>
  <conditionalFormatting sqref="F41:Q48">
    <cfRule type="cellIs" dxfId="115" priority="115" operator="equal">
      <formula>1</formula>
    </cfRule>
    <cfRule type="cellIs" dxfId="114" priority="116" operator="equal">
      <formula>"x"</formula>
    </cfRule>
  </conditionalFormatting>
  <conditionalFormatting sqref="F50:Q50">
    <cfRule type="cellIs" dxfId="113" priority="113" operator="equal">
      <formula>1</formula>
    </cfRule>
    <cfRule type="cellIs" dxfId="112" priority="114" operator="equal">
      <formula>"x"</formula>
    </cfRule>
  </conditionalFormatting>
  <conditionalFormatting sqref="H52:Q52 I53:Q54">
    <cfRule type="cellIs" dxfId="111" priority="111" operator="equal">
      <formula>1</formula>
    </cfRule>
    <cfRule type="cellIs" dxfId="110" priority="112" operator="equal">
      <formula>"x"</formula>
    </cfRule>
  </conditionalFormatting>
  <conditionalFormatting sqref="H56:Q56 I57:Q58">
    <cfRule type="cellIs" dxfId="109" priority="109" operator="equal">
      <formula>1</formula>
    </cfRule>
    <cfRule type="cellIs" dxfId="108" priority="110" operator="equal">
      <formula>"x"</formula>
    </cfRule>
  </conditionalFormatting>
  <conditionalFormatting sqref="H60:Q60">
    <cfRule type="cellIs" dxfId="107" priority="107" operator="equal">
      <formula>1</formula>
    </cfRule>
    <cfRule type="cellIs" dxfId="106" priority="108" operator="equal">
      <formula>"x"</formula>
    </cfRule>
  </conditionalFormatting>
  <conditionalFormatting sqref="H62:Q62 I63:Q65">
    <cfRule type="cellIs" dxfId="105" priority="105" operator="equal">
      <formula>1</formula>
    </cfRule>
    <cfRule type="cellIs" dxfId="104" priority="106" operator="equal">
      <formula>"x"</formula>
    </cfRule>
  </conditionalFormatting>
  <conditionalFormatting sqref="H67:Q67 I68:Q68">
    <cfRule type="cellIs" dxfId="103" priority="103" operator="equal">
      <formula>1</formula>
    </cfRule>
    <cfRule type="cellIs" dxfId="102" priority="104" operator="equal">
      <formula>"x"</formula>
    </cfRule>
  </conditionalFormatting>
  <conditionalFormatting sqref="H70:Q70 I71:Q71">
    <cfRule type="cellIs" dxfId="101" priority="101" operator="equal">
      <formula>1</formula>
    </cfRule>
    <cfRule type="cellIs" dxfId="100" priority="102" operator="equal">
      <formula>"x"</formula>
    </cfRule>
  </conditionalFormatting>
  <conditionalFormatting sqref="I73:Q73">
    <cfRule type="cellIs" dxfId="99" priority="99" operator="equal">
      <formula>1</formula>
    </cfRule>
    <cfRule type="cellIs" dxfId="98" priority="100" operator="equal">
      <formula>"x"</formula>
    </cfRule>
  </conditionalFormatting>
  <conditionalFormatting sqref="I75:Q75">
    <cfRule type="cellIs" dxfId="97" priority="97" operator="equal">
      <formula>1</formula>
    </cfRule>
    <cfRule type="cellIs" dxfId="96" priority="98" operator="equal">
      <formula>"x"</formula>
    </cfRule>
  </conditionalFormatting>
  <conditionalFormatting sqref="I77:Q78">
    <cfRule type="cellIs" dxfId="95" priority="95" operator="equal">
      <formula>1</formula>
    </cfRule>
    <cfRule type="cellIs" dxfId="94" priority="96" operator="equal">
      <formula>"x"</formula>
    </cfRule>
  </conditionalFormatting>
  <conditionalFormatting sqref="G81:Q81">
    <cfRule type="cellIs" dxfId="93" priority="93" operator="equal">
      <formula>1</formula>
    </cfRule>
    <cfRule type="cellIs" dxfId="92" priority="94" operator="equal">
      <formula>"x"</formula>
    </cfRule>
  </conditionalFormatting>
  <conditionalFormatting sqref="F83:Q84">
    <cfRule type="cellIs" dxfId="91" priority="91" operator="equal">
      <formula>1</formula>
    </cfRule>
    <cfRule type="cellIs" dxfId="90" priority="92" operator="equal">
      <formula>"x"</formula>
    </cfRule>
  </conditionalFormatting>
  <conditionalFormatting sqref="F81">
    <cfRule type="cellIs" dxfId="89" priority="89" operator="equal">
      <formula>1</formula>
    </cfRule>
    <cfRule type="cellIs" dxfId="88" priority="90" operator="equal">
      <formula>"x"</formula>
    </cfRule>
  </conditionalFormatting>
  <conditionalFormatting sqref="F77:H78">
    <cfRule type="cellIs" dxfId="87" priority="87" operator="equal">
      <formula>1</formula>
    </cfRule>
    <cfRule type="cellIs" dxfId="86" priority="88" operator="equal">
      <formula>"x"</formula>
    </cfRule>
  </conditionalFormatting>
  <conditionalFormatting sqref="F75:H75">
    <cfRule type="cellIs" dxfId="85" priority="85" operator="equal">
      <formula>1</formula>
    </cfRule>
    <cfRule type="cellIs" dxfId="84" priority="86" operator="equal">
      <formula>"x"</formula>
    </cfRule>
  </conditionalFormatting>
  <conditionalFormatting sqref="F73:H73">
    <cfRule type="cellIs" dxfId="83" priority="83" operator="equal">
      <formula>1</formula>
    </cfRule>
    <cfRule type="cellIs" dxfId="82" priority="84" operator="equal">
      <formula>"x"</formula>
    </cfRule>
  </conditionalFormatting>
  <conditionalFormatting sqref="F70:G71">
    <cfRule type="cellIs" dxfId="81" priority="81" operator="equal">
      <formula>1</formula>
    </cfRule>
    <cfRule type="cellIs" dxfId="80" priority="82" operator="equal">
      <formula>"x"</formula>
    </cfRule>
  </conditionalFormatting>
  <conditionalFormatting sqref="H71">
    <cfRule type="cellIs" dxfId="79" priority="79" operator="equal">
      <formula>1</formula>
    </cfRule>
    <cfRule type="cellIs" dxfId="78" priority="80" operator="equal">
      <formula>"x"</formula>
    </cfRule>
  </conditionalFormatting>
  <conditionalFormatting sqref="F68:H68">
    <cfRule type="cellIs" dxfId="77" priority="77" operator="equal">
      <formula>1</formula>
    </cfRule>
    <cfRule type="cellIs" dxfId="76" priority="78" operator="equal">
      <formula>"x"</formula>
    </cfRule>
  </conditionalFormatting>
  <conditionalFormatting sqref="F67:G67">
    <cfRule type="cellIs" dxfId="75" priority="75" operator="equal">
      <formula>1</formula>
    </cfRule>
    <cfRule type="cellIs" dxfId="74" priority="76" operator="equal">
      <formula>"x"</formula>
    </cfRule>
  </conditionalFormatting>
  <conditionalFormatting sqref="F63:H65">
    <cfRule type="cellIs" dxfId="73" priority="73" operator="equal">
      <formula>1</formula>
    </cfRule>
    <cfRule type="cellIs" dxfId="72" priority="74" operator="equal">
      <formula>"x"</formula>
    </cfRule>
  </conditionalFormatting>
  <conditionalFormatting sqref="F62:G62">
    <cfRule type="cellIs" dxfId="71" priority="71" operator="equal">
      <formula>1</formula>
    </cfRule>
    <cfRule type="cellIs" dxfId="70" priority="72" operator="equal">
      <formula>"x"</formula>
    </cfRule>
  </conditionalFormatting>
  <conditionalFormatting sqref="F60:G60">
    <cfRule type="cellIs" dxfId="69" priority="69" operator="equal">
      <formula>1</formula>
    </cfRule>
    <cfRule type="cellIs" dxfId="68" priority="70" operator="equal">
      <formula>"x"</formula>
    </cfRule>
  </conditionalFormatting>
  <conditionalFormatting sqref="F56:G58">
    <cfRule type="cellIs" dxfId="67" priority="67" operator="equal">
      <formula>1</formula>
    </cfRule>
    <cfRule type="cellIs" dxfId="66" priority="68" operator="equal">
      <formula>"x"</formula>
    </cfRule>
  </conditionalFormatting>
  <conditionalFormatting sqref="H57:H58">
    <cfRule type="cellIs" dxfId="65" priority="65" operator="equal">
      <formula>1</formula>
    </cfRule>
    <cfRule type="cellIs" dxfId="64" priority="66" operator="equal">
      <formula>"x"</formula>
    </cfRule>
  </conditionalFormatting>
  <conditionalFormatting sqref="F53:H54">
    <cfRule type="cellIs" dxfId="63" priority="63" operator="equal">
      <formula>1</formula>
    </cfRule>
    <cfRule type="cellIs" dxfId="62" priority="64" operator="equal">
      <formula>"x"</formula>
    </cfRule>
  </conditionalFormatting>
  <conditionalFormatting sqref="F52:G52">
    <cfRule type="cellIs" dxfId="61" priority="61" operator="equal">
      <formula>1</formula>
    </cfRule>
    <cfRule type="cellIs" dxfId="60" priority="62" operator="equal">
      <formula>"x"</formula>
    </cfRule>
  </conditionalFormatting>
  <conditionalFormatting sqref="F86:I86 K86:Q86">
    <cfRule type="cellIs" dxfId="59" priority="59" operator="equal">
      <formula>1</formula>
    </cfRule>
    <cfRule type="cellIs" dxfId="58" priority="60" operator="equal">
      <formula>"x"</formula>
    </cfRule>
  </conditionalFormatting>
  <conditionalFormatting sqref="F88:Q88">
    <cfRule type="cellIs" dxfId="57" priority="57" operator="equal">
      <formula>1</formula>
    </cfRule>
    <cfRule type="cellIs" dxfId="56" priority="58" operator="equal">
      <formula>"x"</formula>
    </cfRule>
  </conditionalFormatting>
  <conditionalFormatting sqref="J86">
    <cfRule type="cellIs" dxfId="55" priority="55" operator="equal">
      <formula>1</formula>
    </cfRule>
    <cfRule type="cellIs" dxfId="54" priority="56" operator="equal">
      <formula>"x"</formula>
    </cfRule>
  </conditionalFormatting>
  <conditionalFormatting sqref="F91:Q91">
    <cfRule type="cellIs" dxfId="53" priority="53" operator="equal">
      <formula>1</formula>
    </cfRule>
    <cfRule type="cellIs" dxfId="52" priority="54" operator="equal">
      <formula>"x"</formula>
    </cfRule>
  </conditionalFormatting>
  <conditionalFormatting sqref="F93:Q93">
    <cfRule type="cellIs" dxfId="51" priority="51" operator="equal">
      <formula>1</formula>
    </cfRule>
    <cfRule type="cellIs" dxfId="50" priority="52" operator="equal">
      <formula>"x"</formula>
    </cfRule>
  </conditionalFormatting>
  <conditionalFormatting sqref="F95:Q95">
    <cfRule type="cellIs" dxfId="49" priority="49" operator="equal">
      <formula>1</formula>
    </cfRule>
    <cfRule type="cellIs" dxfId="48" priority="50" operator="equal">
      <formula>"x"</formula>
    </cfRule>
  </conditionalFormatting>
  <conditionalFormatting sqref="F97:Q97">
    <cfRule type="cellIs" dxfId="47" priority="47" operator="equal">
      <formula>1</formula>
    </cfRule>
    <cfRule type="cellIs" dxfId="46" priority="48" operator="equal">
      <formula>"x"</formula>
    </cfRule>
  </conditionalFormatting>
  <conditionalFormatting sqref="F102:Q102">
    <cfRule type="cellIs" dxfId="45" priority="45" operator="equal">
      <formula>1</formula>
    </cfRule>
    <cfRule type="cellIs" dxfId="44" priority="46" operator="equal">
      <formula>"x"</formula>
    </cfRule>
  </conditionalFormatting>
  <conditionalFormatting sqref="F104:Q104">
    <cfRule type="cellIs" dxfId="43" priority="43" operator="equal">
      <formula>1</formula>
    </cfRule>
    <cfRule type="cellIs" dxfId="42" priority="44" operator="equal">
      <formula>"x"</formula>
    </cfRule>
  </conditionalFormatting>
  <conditionalFormatting sqref="F100:Q100">
    <cfRule type="cellIs" dxfId="41" priority="41" operator="equal">
      <formula>1</formula>
    </cfRule>
    <cfRule type="cellIs" dxfId="40" priority="42" operator="equal">
      <formula>"x"</formula>
    </cfRule>
  </conditionalFormatting>
  <conditionalFormatting sqref="F107:Q107">
    <cfRule type="cellIs" dxfId="39" priority="39" operator="equal">
      <formula>1</formula>
    </cfRule>
    <cfRule type="cellIs" dxfId="38" priority="40" operator="equal">
      <formula>"x"</formula>
    </cfRule>
  </conditionalFormatting>
  <conditionalFormatting sqref="F109:Q109">
    <cfRule type="cellIs" dxfId="37" priority="37" operator="equal">
      <formula>1</formula>
    </cfRule>
    <cfRule type="cellIs" dxfId="36" priority="38" operator="equal">
      <formula>"x"</formula>
    </cfRule>
  </conditionalFormatting>
  <conditionalFormatting sqref="F111:Q111">
    <cfRule type="cellIs" dxfId="35" priority="35" operator="equal">
      <formula>1</formula>
    </cfRule>
    <cfRule type="cellIs" dxfId="34" priority="36" operator="equal">
      <formula>"x"</formula>
    </cfRule>
  </conditionalFormatting>
  <conditionalFormatting sqref="F114:Q121">
    <cfRule type="cellIs" dxfId="33" priority="33" operator="equal">
      <formula>1</formula>
    </cfRule>
    <cfRule type="cellIs" dxfId="32" priority="34" operator="equal">
      <formula>"x"</formula>
    </cfRule>
  </conditionalFormatting>
  <conditionalFormatting sqref="F123:Q124">
    <cfRule type="cellIs" dxfId="31" priority="31" operator="equal">
      <formula>1</formula>
    </cfRule>
    <cfRule type="cellIs" dxfId="30" priority="32" operator="equal">
      <formula>"x"</formula>
    </cfRule>
  </conditionalFormatting>
  <conditionalFormatting sqref="F126:Q128">
    <cfRule type="cellIs" dxfId="29" priority="29" operator="equal">
      <formula>1</formula>
    </cfRule>
    <cfRule type="cellIs" dxfId="28" priority="30" operator="equal">
      <formula>"x"</formula>
    </cfRule>
  </conditionalFormatting>
  <conditionalFormatting sqref="F130:Q132">
    <cfRule type="cellIs" dxfId="27" priority="27" operator="equal">
      <formula>1</formula>
    </cfRule>
    <cfRule type="cellIs" dxfId="26" priority="28" operator="equal">
      <formula>"x"</formula>
    </cfRule>
  </conditionalFormatting>
  <conditionalFormatting sqref="F134:Q134">
    <cfRule type="cellIs" dxfId="25" priority="25" operator="equal">
      <formula>1</formula>
    </cfRule>
    <cfRule type="cellIs" dxfId="24" priority="26" operator="equal">
      <formula>"x"</formula>
    </cfRule>
  </conditionalFormatting>
  <conditionalFormatting sqref="F136:Q136">
    <cfRule type="cellIs" dxfId="23" priority="23" operator="equal">
      <formula>1</formula>
    </cfRule>
    <cfRule type="cellIs" dxfId="22" priority="24" operator="equal">
      <formula>"x"</formula>
    </cfRule>
  </conditionalFormatting>
  <conditionalFormatting sqref="F139:Q139">
    <cfRule type="cellIs" dxfId="21" priority="21" operator="equal">
      <formula>1</formula>
    </cfRule>
    <cfRule type="cellIs" dxfId="20" priority="22" operator="equal">
      <formula>"x"</formula>
    </cfRule>
  </conditionalFormatting>
  <conditionalFormatting sqref="F141:Q141">
    <cfRule type="cellIs" dxfId="19" priority="19" operator="equal">
      <formula>1</formula>
    </cfRule>
    <cfRule type="cellIs" dxfId="18" priority="20" operator="equal">
      <formula>"x"</formula>
    </cfRule>
  </conditionalFormatting>
  <conditionalFormatting sqref="F143:Q143">
    <cfRule type="cellIs" dxfId="17" priority="17" operator="equal">
      <formula>1</formula>
    </cfRule>
    <cfRule type="cellIs" dxfId="16" priority="18" operator="equal">
      <formula>"x"</formula>
    </cfRule>
  </conditionalFormatting>
  <conditionalFormatting sqref="F146:Q146">
    <cfRule type="cellIs" dxfId="15" priority="15" operator="equal">
      <formula>1</formula>
    </cfRule>
    <cfRule type="cellIs" dxfId="14" priority="16" operator="equal">
      <formula>"x"</formula>
    </cfRule>
  </conditionalFormatting>
  <conditionalFormatting sqref="F147:Q147">
    <cfRule type="cellIs" dxfId="13" priority="13" operator="equal">
      <formula>1</formula>
    </cfRule>
    <cfRule type="cellIs" dxfId="12" priority="14" operator="equal">
      <formula>"x"</formula>
    </cfRule>
  </conditionalFormatting>
  <conditionalFormatting sqref="F149:Q149">
    <cfRule type="cellIs" dxfId="11" priority="11" operator="equal">
      <formula>1</formula>
    </cfRule>
    <cfRule type="cellIs" dxfId="10" priority="12" operator="equal">
      <formula>"x"</formula>
    </cfRule>
  </conditionalFormatting>
  <conditionalFormatting sqref="F150:Q151">
    <cfRule type="cellIs" dxfId="9" priority="9" operator="equal">
      <formula>1</formula>
    </cfRule>
    <cfRule type="cellIs" dxfId="8" priority="10" operator="equal">
      <formula>"x"</formula>
    </cfRule>
  </conditionalFormatting>
  <conditionalFormatting sqref="F153:Q153">
    <cfRule type="cellIs" dxfId="7" priority="7" operator="equal">
      <formula>1</formula>
    </cfRule>
    <cfRule type="cellIs" dxfId="6" priority="8" operator="equal">
      <formula>"x"</formula>
    </cfRule>
  </conditionalFormatting>
  <conditionalFormatting sqref="F155:Q155">
    <cfRule type="cellIs" dxfId="5" priority="5" operator="equal">
      <formula>1</formula>
    </cfRule>
    <cfRule type="cellIs" dxfId="4" priority="6" operator="equal">
      <formula>"x"</formula>
    </cfRule>
  </conditionalFormatting>
  <conditionalFormatting sqref="F158:Q158">
    <cfRule type="cellIs" dxfId="3" priority="3" operator="equal">
      <formula>1</formula>
    </cfRule>
    <cfRule type="cellIs" dxfId="2" priority="4" operator="equal">
      <formula>"x"</formula>
    </cfRule>
  </conditionalFormatting>
  <conditionalFormatting sqref="F160:Q166">
    <cfRule type="cellIs" dxfId="1" priority="1" operator="equal">
      <formula>1</formula>
    </cfRule>
    <cfRule type="cellIs" dxfId="0" priority="2" operator="equal">
      <formula>"x"</formula>
    </cfRule>
  </conditionalFormatting>
  <pageMargins left="0.78740157480314965" right="0.78740157480314965" top="0.98425196850393704" bottom="0.78740157480314965" header="0.19685039370078741" footer="0.31496062992125984"/>
  <pageSetup paperSize="8" scale="80" orientation="landscape" r:id="rId1"/>
  <headerFooter>
    <oddHeader>&amp;R&amp;G</oddHeader>
    <oddFooter>&amp;R&amp;"Arial,Normal"&amp;9ANEXO XI - Página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72725291B6D24699C52EE9F06F0E41" ma:contentTypeVersion="0" ma:contentTypeDescription="Crie um novo documento." ma:contentTypeScope="" ma:versionID="827f8afb5486863ab3aa1e109e4bbfe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cb358bd3c4937f8c29cf3e1e721863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F107F8F-9150-423C-B654-923F65FC63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4703EFE-97BE-4E31-AD2C-7877A139AA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4FAA54-2091-49A4-8E95-A0B0ABFEA366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Proposta</vt:lpstr>
      <vt:lpstr>Cronograma</vt:lpstr>
      <vt:lpstr>Cronograma!Area_de_impressao</vt:lpstr>
      <vt:lpstr>Cronograma!Titulos_de_impressao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Santi Ferri</dc:creator>
  <cp:lastModifiedBy>Renan Costa - GELIC</cp:lastModifiedBy>
  <cp:lastPrinted>2022-05-16T21:54:01Z</cp:lastPrinted>
  <dcterms:created xsi:type="dcterms:W3CDTF">2020-09-09T19:18:46Z</dcterms:created>
  <dcterms:modified xsi:type="dcterms:W3CDTF">2022-05-20T14:12:30Z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0x0101009E72725291B6D24699C52EE9F06F0E41</vt:lpwstr>
  </property>
</Properties>
</file>