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1"/>
  </bookViews>
  <sheets>
    <sheet name="Anexo A Custos Jornais Semanais" sheetId="4" r:id="rId1"/>
    <sheet name="Anexo B Revistas" sheetId="8" r:id="rId2"/>
    <sheet name="V. Final da Licitação" sheetId="12" r:id="rId3"/>
  </sheets>
  <calcPr calcId="145621"/>
</workbook>
</file>

<file path=xl/calcChain.xml><?xml version="1.0" encoding="utf-8"?>
<calcChain xmlns="http://schemas.openxmlformats.org/spreadsheetml/2006/main">
  <c r="S21" i="8" l="1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S20" i="4"/>
  <c r="R20" i="4"/>
  <c r="R21" i="4" s="1"/>
  <c r="Q20" i="4"/>
  <c r="Q21" i="4" s="1"/>
  <c r="P20" i="4"/>
  <c r="P21" i="4" s="1"/>
  <c r="O20" i="4"/>
  <c r="O21" i="4" s="1"/>
  <c r="N20" i="4"/>
  <c r="N21" i="4" s="1"/>
  <c r="M20" i="4"/>
  <c r="L20" i="4"/>
  <c r="K20" i="4"/>
  <c r="J20" i="4"/>
  <c r="J21" i="4" s="1"/>
  <c r="I20" i="4"/>
  <c r="I21" i="4" s="1"/>
  <c r="H20" i="4"/>
  <c r="H21" i="4" s="1"/>
  <c r="G20" i="4"/>
  <c r="G21" i="4" s="1"/>
  <c r="F20" i="4"/>
  <c r="F21" i="4" s="1"/>
  <c r="E20" i="4"/>
  <c r="E21" i="4" s="1"/>
  <c r="D20" i="4"/>
  <c r="K21" i="4"/>
  <c r="L21" i="4"/>
  <c r="M21" i="4"/>
  <c r="S21" i="4"/>
  <c r="D21" i="4"/>
  <c r="M17" i="8" l="1"/>
  <c r="R17" i="8" l="1"/>
  <c r="S17" i="8"/>
  <c r="Q17" i="8"/>
  <c r="O22" i="8" l="1"/>
  <c r="O23" i="8" s="1"/>
  <c r="O17" i="8" l="1"/>
  <c r="O15" i="8"/>
  <c r="S18" i="4" l="1"/>
  <c r="R18" i="4"/>
  <c r="Q18" i="4"/>
  <c r="P18" i="4"/>
  <c r="R22" i="4" l="1"/>
  <c r="Q22" i="8"/>
  <c r="Q23" i="8" s="1"/>
  <c r="R22" i="8"/>
  <c r="R23" i="8" s="1"/>
  <c r="S22" i="8"/>
  <c r="S23" i="8" s="1"/>
  <c r="E28" i="8" l="1"/>
  <c r="P22" i="8"/>
  <c r="P23" i="8" s="1"/>
  <c r="N22" i="8"/>
  <c r="N23" i="8" s="1"/>
  <c r="M22" i="8"/>
  <c r="M23" i="8" s="1"/>
  <c r="K22" i="8"/>
  <c r="K23" i="8" s="1"/>
  <c r="J22" i="8"/>
  <c r="J23" i="8" s="1"/>
  <c r="I22" i="8"/>
  <c r="I23" i="8" s="1"/>
  <c r="H22" i="8"/>
  <c r="H23" i="8" s="1"/>
  <c r="G22" i="8"/>
  <c r="G23" i="8" s="1"/>
  <c r="F22" i="8"/>
  <c r="F23" i="8" s="1"/>
  <c r="E22" i="8"/>
  <c r="E23" i="8" s="1"/>
  <c r="D22" i="8"/>
  <c r="D23" i="8" s="1"/>
  <c r="H15" i="8"/>
  <c r="H17" i="8" s="1"/>
  <c r="W15" i="8" l="1"/>
  <c r="W16" i="8"/>
  <c r="Z5" i="4"/>
  <c r="Z6" i="4"/>
  <c r="Z7" i="4"/>
  <c r="Z8" i="4"/>
  <c r="Z9" i="4"/>
  <c r="Z10" i="4"/>
  <c r="Z11" i="4"/>
  <c r="Z12" i="4"/>
  <c r="Z13" i="4"/>
  <c r="Z14" i="4"/>
  <c r="Z15" i="4"/>
  <c r="Z4" i="4"/>
  <c r="O5" i="4"/>
  <c r="O6" i="4"/>
  <c r="O7" i="4"/>
  <c r="O8" i="4"/>
  <c r="O9" i="4"/>
  <c r="O10" i="4"/>
  <c r="O11" i="4"/>
  <c r="O12" i="4"/>
  <c r="O13" i="4"/>
  <c r="O14" i="4"/>
  <c r="O15" i="4"/>
  <c r="O4" i="4"/>
  <c r="N5" i="4"/>
  <c r="N6" i="4"/>
  <c r="N7" i="4"/>
  <c r="N8" i="4"/>
  <c r="N9" i="4"/>
  <c r="N10" i="4"/>
  <c r="N11" i="4"/>
  <c r="N12" i="4"/>
  <c r="N13" i="4"/>
  <c r="N14" i="4"/>
  <c r="N15" i="4"/>
  <c r="N4" i="4"/>
  <c r="M5" i="4"/>
  <c r="M6" i="4"/>
  <c r="M7" i="4"/>
  <c r="M8" i="4"/>
  <c r="M9" i="4"/>
  <c r="M10" i="4"/>
  <c r="M11" i="4"/>
  <c r="M12" i="4"/>
  <c r="M13" i="4"/>
  <c r="M14" i="4"/>
  <c r="M15" i="4"/>
  <c r="M4" i="4"/>
  <c r="L5" i="4"/>
  <c r="L6" i="4"/>
  <c r="L7" i="4"/>
  <c r="L8" i="4"/>
  <c r="L9" i="4"/>
  <c r="L10" i="4"/>
  <c r="L11" i="4"/>
  <c r="L12" i="4"/>
  <c r="L13" i="4"/>
  <c r="L14" i="4"/>
  <c r="L15" i="4"/>
  <c r="L4" i="4"/>
  <c r="K5" i="4"/>
  <c r="K6" i="4"/>
  <c r="K7" i="4"/>
  <c r="K8" i="4"/>
  <c r="K9" i="4"/>
  <c r="K10" i="4"/>
  <c r="K11" i="4"/>
  <c r="K12" i="4"/>
  <c r="K13" i="4"/>
  <c r="K14" i="4"/>
  <c r="K15" i="4"/>
  <c r="K4" i="4"/>
  <c r="J5" i="4"/>
  <c r="J6" i="4"/>
  <c r="J7" i="4"/>
  <c r="J8" i="4"/>
  <c r="J9" i="4"/>
  <c r="J10" i="4"/>
  <c r="J11" i="4"/>
  <c r="J12" i="4"/>
  <c r="J13" i="4"/>
  <c r="J14" i="4"/>
  <c r="J15" i="4"/>
  <c r="J4" i="4"/>
  <c r="I5" i="4"/>
  <c r="I6" i="4"/>
  <c r="I7" i="4"/>
  <c r="I8" i="4"/>
  <c r="I9" i="4"/>
  <c r="I10" i="4"/>
  <c r="I11" i="4"/>
  <c r="I12" i="4"/>
  <c r="I13" i="4"/>
  <c r="I14" i="4"/>
  <c r="I15" i="4"/>
  <c r="I4" i="4"/>
  <c r="H5" i="4"/>
  <c r="H6" i="4"/>
  <c r="H7" i="4"/>
  <c r="H8" i="4"/>
  <c r="H9" i="4"/>
  <c r="H10" i="4"/>
  <c r="H11" i="4"/>
  <c r="H12" i="4"/>
  <c r="H13" i="4"/>
  <c r="H14" i="4"/>
  <c r="H15" i="4"/>
  <c r="H4" i="4"/>
  <c r="C4" i="8"/>
  <c r="C5" i="8"/>
  <c r="C6" i="8"/>
  <c r="C7" i="8"/>
  <c r="C8" i="8"/>
  <c r="C9" i="8"/>
  <c r="C10" i="8"/>
  <c r="C11" i="8"/>
  <c r="C12" i="8"/>
  <c r="C13" i="8"/>
  <c r="C14" i="8"/>
  <c r="G15" i="8"/>
  <c r="G17" i="8" s="1"/>
  <c r="L22" i="8"/>
  <c r="L23" i="8" s="1"/>
  <c r="C21" i="8"/>
  <c r="C22" i="8" s="1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S22" i="4"/>
  <c r="C20" i="4"/>
  <c r="C21" i="4" s="1"/>
  <c r="G16" i="4"/>
  <c r="G18" i="4" s="1"/>
  <c r="F16" i="4"/>
  <c r="F18" i="4" s="1"/>
  <c r="E16" i="4"/>
  <c r="E18" i="4" s="1"/>
  <c r="D16" i="4"/>
  <c r="D18" i="4" s="1"/>
  <c r="C16" i="4"/>
  <c r="C18" i="4" s="1"/>
  <c r="J15" i="8"/>
  <c r="J17" i="8" s="1"/>
  <c r="K15" i="8"/>
  <c r="K17" i="8" s="1"/>
  <c r="L15" i="8"/>
  <c r="L17" i="8" s="1"/>
  <c r="N17" i="8"/>
  <c r="P15" i="8"/>
  <c r="P17" i="8" s="1"/>
  <c r="I15" i="8"/>
  <c r="I17" i="8" s="1"/>
  <c r="F3" i="8"/>
  <c r="F4" i="8"/>
  <c r="F5" i="8"/>
  <c r="F6" i="8"/>
  <c r="F7" i="8"/>
  <c r="F8" i="8"/>
  <c r="F9" i="8"/>
  <c r="F10" i="8"/>
  <c r="F11" i="8"/>
  <c r="F12" i="8"/>
  <c r="F13" i="8"/>
  <c r="F14" i="8"/>
  <c r="E3" i="8"/>
  <c r="E4" i="8"/>
  <c r="E5" i="8"/>
  <c r="E6" i="8"/>
  <c r="E7" i="8"/>
  <c r="E8" i="8"/>
  <c r="E9" i="8"/>
  <c r="E10" i="8"/>
  <c r="E11" i="8"/>
  <c r="E12" i="8"/>
  <c r="E13" i="8"/>
  <c r="E14" i="8"/>
  <c r="D3" i="8"/>
  <c r="D4" i="8"/>
  <c r="D5" i="8"/>
  <c r="D6" i="8"/>
  <c r="D7" i="8"/>
  <c r="D8" i="8"/>
  <c r="D9" i="8"/>
  <c r="D10" i="8"/>
  <c r="D11" i="8"/>
  <c r="D12" i="8"/>
  <c r="D13" i="8"/>
  <c r="D14" i="8"/>
  <c r="C3" i="8"/>
  <c r="G27" i="4" l="1"/>
  <c r="N16" i="4"/>
  <c r="N18" i="4" s="1"/>
  <c r="J16" i="4"/>
  <c r="J18" i="4" s="1"/>
  <c r="L16" i="4"/>
  <c r="L18" i="4" s="1"/>
  <c r="M16" i="4"/>
  <c r="M18" i="4" s="1"/>
  <c r="O16" i="4"/>
  <c r="O18" i="4" s="1"/>
  <c r="H16" i="4"/>
  <c r="H18" i="4" s="1"/>
  <c r="K16" i="4"/>
  <c r="K18" i="4" s="1"/>
  <c r="I16" i="4"/>
  <c r="I18" i="4" s="1"/>
  <c r="F15" i="8"/>
  <c r="D15" i="8"/>
  <c r="C15" i="8"/>
  <c r="C17" i="8" s="1"/>
  <c r="E15" i="8"/>
  <c r="C22" i="4"/>
  <c r="E17" i="8" l="1"/>
  <c r="D17" i="8"/>
  <c r="F17" i="8"/>
  <c r="C23" i="8"/>
  <c r="E27" i="8" s="1"/>
  <c r="G26" i="4" l="1"/>
  <c r="G25" i="4" s="1"/>
  <c r="E26" i="8"/>
</calcChain>
</file>

<file path=xl/sharedStrings.xml><?xml version="1.0" encoding="utf-8"?>
<sst xmlns="http://schemas.openxmlformats.org/spreadsheetml/2006/main" count="135" uniqueCount="71">
  <si>
    <t>Correio Braziliense</t>
  </si>
  <si>
    <t>O Globo</t>
  </si>
  <si>
    <t>Folha de São Paulo</t>
  </si>
  <si>
    <t>Estado de São Paulo</t>
  </si>
  <si>
    <t>Valor Econômico</t>
  </si>
  <si>
    <t>Total</t>
  </si>
  <si>
    <t>Veja</t>
  </si>
  <si>
    <t>Época</t>
  </si>
  <si>
    <t>Isto é</t>
  </si>
  <si>
    <t>Carta Capital</t>
  </si>
  <si>
    <t>Ano</t>
  </si>
  <si>
    <t xml:space="preserve">Meses 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</si>
  <si>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</si>
  <si>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</si>
  <si>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</si>
  <si>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</si>
  <si>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</si>
  <si>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</si>
  <si>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</si>
  <si>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</si>
  <si>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</si>
  <si>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</si>
  <si>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</si>
  <si>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</si>
  <si>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Valor unitário</t>
  </si>
  <si>
    <t>Custo final</t>
  </si>
  <si>
    <t>Conjuntura Econômica</t>
  </si>
  <si>
    <t>Número de Semanas</t>
  </si>
  <si>
    <t>ANO</t>
  </si>
  <si>
    <t>MÊS</t>
  </si>
  <si>
    <t>Número de sabádos</t>
  </si>
  <si>
    <t>Número de Domingo</t>
  </si>
  <si>
    <t>Fornecimento de Jornais 
aos Sabádos</t>
  </si>
  <si>
    <t>Fornecimento de Jornais 
aos Domingos</t>
  </si>
  <si>
    <t>Total em Unidades para 12 meses</t>
  </si>
  <si>
    <t>Percentual de Desconto</t>
  </si>
  <si>
    <t>VALORES APÓS APLICAÇÃO DO DESCONTO</t>
  </si>
  <si>
    <t>Desconto R$</t>
  </si>
  <si>
    <t>Valor Uniário com desconto</t>
  </si>
  <si>
    <t>VALOR A SER FATURADO PARA FORNECIMENTO DE JORNAIS</t>
  </si>
  <si>
    <t xml:space="preserve">Valor total mensal com desconto R$ </t>
  </si>
  <si>
    <t xml:space="preserve">Valor total anual com desconto R$ </t>
  </si>
  <si>
    <t>VALOR A SER FATURADO PARA FORNECIMENTO DE  REVISTAS</t>
  </si>
  <si>
    <t>Valor do Desconto R$</t>
  </si>
  <si>
    <t>Valor Unitário Final após desconto</t>
  </si>
  <si>
    <t>52 DOMINGOS</t>
  </si>
  <si>
    <t>Dias da Semana</t>
  </si>
  <si>
    <t xml:space="preserve">ANEXO B
ITEM 01 - Tabela estimativa para Fornecimento de Revistas </t>
  </si>
  <si>
    <t>Tecnologistica</t>
  </si>
  <si>
    <t>Assinatura On-Line.</t>
  </si>
  <si>
    <t>Assinatura On Line</t>
  </si>
  <si>
    <t>Info Abril</t>
  </si>
  <si>
    <t>Engenharia</t>
  </si>
  <si>
    <t>Intralogistica</t>
  </si>
  <si>
    <t>Revista Ferroviaria</t>
  </si>
  <si>
    <t>Linux Magazine</t>
  </si>
  <si>
    <t>Administração Magazine</t>
  </si>
  <si>
    <t>Revista CIO</t>
  </si>
  <si>
    <t>PC Magazine</t>
  </si>
  <si>
    <t>Valor total para fornecimento de jornais</t>
  </si>
  <si>
    <t>Valor total para fornecimento de revistas</t>
  </si>
  <si>
    <t>Valor total assinatura de jornais on-line</t>
  </si>
  <si>
    <t>Valor total assinatura de revistas on-line</t>
  </si>
  <si>
    <t>Valor estimado mensal</t>
  </si>
  <si>
    <t>Valor estimado anual</t>
  </si>
  <si>
    <t>Valor estimado final com aplicação do percentual de desconto</t>
  </si>
  <si>
    <t>Valor para fornecimento das assinaturas on-line</t>
  </si>
  <si>
    <t>Valor total anual para assinatura on-line</t>
  </si>
  <si>
    <t>Descrição</t>
  </si>
  <si>
    <t>Fornecimento de Jornais 
Semanal</t>
  </si>
  <si>
    <t>ANEXO A - PREGÃO 22/2013-EPL
ITEM 01 - Fornecimento de Jornais e Revistas 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</si>
</sst>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left" vertical="center"/>
    </xf>
    <xf numFmtId="8" fontId="2" fillId="0" borderId="10" xfId="0" applyNumberFormat="1" applyFont="1" applyBorder="1" applyAlignment="1">
      <alignment horizontal="left" vertical="center"/>
    </xf>
    <xf numFmtId="8" fontId="2" fillId="0" borderId="5" xfId="0" applyNumberFormat="1" applyFont="1" applyBorder="1" applyAlignment="1">
      <alignment vertical="center"/>
    </xf>
    <xf numFmtId="8" fontId="2" fillId="0" borderId="10" xfId="0" applyNumberFormat="1" applyFont="1" applyBorder="1" applyAlignment="1">
      <alignment vertical="center"/>
    </xf>
    <xf numFmtId="8" fontId="4" fillId="0" borderId="12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/>
    <xf numFmtId="0" fontId="6" fillId="3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vertical="center"/>
    </xf>
    <xf numFmtId="8" fontId="8" fillId="0" borderId="0" xfId="0" applyNumberFormat="1" applyFont="1" applyBorder="1" applyAlignment="1">
      <alignment vertical="center"/>
    </xf>
    <xf numFmtId="0" fontId="0" fillId="0" borderId="0" xfId="0" applyFont="1" applyBorder="1"/>
    <xf numFmtId="8" fontId="7" fillId="4" borderId="5" xfId="0" applyNumberFormat="1" applyFont="1" applyFill="1" applyBorder="1" applyAlignment="1">
      <alignment horizontal="center" vertical="center"/>
    </xf>
    <xf numFmtId="8" fontId="2" fillId="0" borderId="0" xfId="0" applyNumberFormat="1" applyFont="1"/>
    <xf numFmtId="8" fontId="2" fillId="0" borderId="18" xfId="0" applyNumberFormat="1" applyFont="1" applyBorder="1" applyAlignment="1">
      <alignment horizontal="left" vertical="center"/>
    </xf>
    <xf numFmtId="8" fontId="9" fillId="0" borderId="12" xfId="0" applyNumberFormat="1" applyFont="1" applyBorder="1" applyAlignment="1">
      <alignment horizontal="left" vertical="center"/>
    </xf>
    <xf numFmtId="8" fontId="9" fillId="0" borderId="13" xfId="0" applyNumberFormat="1" applyFont="1" applyBorder="1" applyAlignment="1">
      <alignment horizontal="left" vertical="center"/>
    </xf>
    <xf numFmtId="8" fontId="9" fillId="0" borderId="12" xfId="0" applyNumberFormat="1" applyFont="1" applyBorder="1" applyAlignment="1">
      <alignment vertical="center"/>
    </xf>
    <xf numFmtId="8" fontId="9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10" xfId="0" applyFont="1" applyBorder="1" applyAlignment="1">
      <alignment horizontal="center" vertical="center"/>
    </xf>
    <xf numFmtId="8" fontId="4" fillId="0" borderId="5" xfId="0" applyNumberFormat="1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8" fontId="7" fillId="4" borderId="10" xfId="0" applyNumberFormat="1" applyFont="1" applyFill="1" applyBorder="1" applyAlignment="1">
      <alignment horizontal="center" vertical="center"/>
    </xf>
    <xf numFmtId="8" fontId="8" fillId="0" borderId="12" xfId="0" applyNumberFormat="1" applyFont="1" applyBorder="1" applyAlignment="1">
      <alignment vertical="center"/>
    </xf>
    <xf numFmtId="8" fontId="8" fillId="0" borderId="13" xfId="0" applyNumberFormat="1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8" fontId="7" fillId="4" borderId="9" xfId="0" applyNumberFormat="1" applyFont="1" applyFill="1" applyBorder="1" applyAlignment="1">
      <alignment horizontal="center" vertical="center"/>
    </xf>
    <xf numFmtId="8" fontId="8" fillId="0" borderId="11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8" fontId="2" fillId="0" borderId="9" xfId="0" applyNumberFormat="1" applyFont="1" applyBorder="1" applyAlignment="1">
      <alignment horizontal="left" vertical="center"/>
    </xf>
    <xf numFmtId="8" fontId="9" fillId="0" borderId="11" xfId="0" applyNumberFormat="1" applyFont="1" applyBorder="1" applyAlignment="1">
      <alignment horizontal="left" vertical="center"/>
    </xf>
    <xf numFmtId="8" fontId="2" fillId="0" borderId="9" xfId="0" applyNumberFormat="1" applyFont="1" applyBorder="1" applyAlignment="1">
      <alignment vertical="center"/>
    </xf>
    <xf numFmtId="8" fontId="9" fillId="0" borderId="11" xfId="0" applyNumberFormat="1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8" fontId="7" fillId="4" borderId="1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8" fontId="0" fillId="0" borderId="5" xfId="0" applyNumberFormat="1" applyBorder="1"/>
    <xf numFmtId="0" fontId="7" fillId="0" borderId="0" xfId="0" applyFont="1"/>
    <xf numFmtId="8" fontId="2" fillId="0" borderId="16" xfId="0" applyNumberFormat="1" applyFont="1" applyBorder="1" applyAlignment="1">
      <alignment horizontal="left" vertical="center"/>
    </xf>
    <xf numFmtId="8" fontId="0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8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10" fillId="5" borderId="5" xfId="0" applyFont="1" applyFill="1" applyBorder="1" applyAlignment="1">
      <alignment horizontal="center" vertical="center"/>
    </xf>
    <xf numFmtId="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9" fontId="9" fillId="0" borderId="24" xfId="1" applyFont="1" applyBorder="1" applyAlignment="1">
      <alignment horizontal="center" vertical="center"/>
    </xf>
    <xf numFmtId="9" fontId="9" fillId="0" borderId="14" xfId="1" applyFont="1" applyBorder="1" applyAlignment="1">
      <alignment horizontal="center" vertical="center"/>
    </xf>
    <xf numFmtId="9" fontId="9" fillId="0" borderId="15" xfId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70" workbookViewId="0">
      <selection activeCell="A2" sqref="A2:G2"/>
    </sheetView>
  </sheetViews>
  <sheetFormatPr defaultRowHeight="12.75" x14ac:dyDescent="0.2"/>
  <cols>
    <col min="1" max="1" width="5.42578125" style="1" bestFit="1" customWidth="1"/>
    <col min="2" max="2" width="10.5703125" style="1" bestFit="1" customWidth="1"/>
    <col min="3" max="4" width="12.140625" style="1" bestFit="1" customWidth="1"/>
    <col min="5" max="6" width="11.7109375" style="1" bestFit="1" customWidth="1"/>
    <col min="7" max="7" width="13.5703125" style="1" bestFit="1" customWidth="1"/>
    <col min="8" max="15" width="11.7109375" style="1" bestFit="1" customWidth="1"/>
    <col min="16" max="16" width="13.5703125" style="1" bestFit="1" customWidth="1"/>
    <col min="17" max="17" width="12.140625" style="1" customWidth="1"/>
    <col min="18" max="18" width="11.85546875" style="1" customWidth="1"/>
    <col min="19" max="19" width="12.140625" style="1" customWidth="1"/>
    <col min="20" max="20" width="6.42578125" style="1" customWidth="1"/>
    <col min="21" max="21" width="5.42578125" style="1" hidden="1" customWidth="1"/>
    <col min="22" max="22" width="9.140625" style="1" hidden="1" customWidth="1"/>
    <col min="23" max="24" width="9.28515625" style="1" hidden="1" customWidth="1"/>
    <col min="25" max="25" width="8.28515625" style="1" hidden="1" customWidth="1"/>
    <col min="26" max="26" width="3.42578125" style="1" hidden="1" customWidth="1"/>
    <col min="27" max="28" width="0" style="1" hidden="1" customWidth="1"/>
    <col min="29" max="16384" width="9.140625" style="1"/>
  </cols>
  <sheetData>
    <row r="1" spans="1:26" ht="40.5" customHeight="1" thickBot="1" x14ac:dyDescent="0.25">
      <c r="A1" s="77" t="s">
        <v>70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6" ht="38.25" customHeight="1" x14ac:dyDescent="0.2">
      <c r="A2" s="91" t="s">
        <v>69</v>
      </c>
      <c r="B2" s="100"/>
      <c r="C2" s="100"/>
      <c r="D2" s="100"/>
      <c r="E2" s="100"/>
      <c r="F2" s="100"/>
      <c r="G2" s="101"/>
      <c r="H2" s="95" t="s">
        <v>32</v>
      </c>
      <c r="I2" s="96"/>
      <c r="J2" s="96"/>
      <c r="K2" s="97"/>
      <c r="L2" s="95" t="s">
        <v>33</v>
      </c>
      <c r="M2" s="96"/>
      <c r="N2" s="96"/>
      <c r="O2" s="97"/>
      <c r="P2" s="91" t="s">
        <v>49</v>
      </c>
      <c r="Q2" s="92"/>
      <c r="R2" s="93"/>
      <c r="S2" s="94"/>
    </row>
    <row r="3" spans="1:26" s="2" customFormat="1" ht="120" customHeight="1" x14ac:dyDescent="0.2">
      <c r="A3" s="62" t="s">
        <v>10</v>
      </c>
      <c r="B3" s="59" t="s">
        <v>11</v>
      </c>
      <c r="C3" s="59" t="s">
        <v>0</v>
      </c>
      <c r="D3" s="59" t="s">
        <v>1</v>
      </c>
      <c r="E3" s="59" t="s">
        <v>2</v>
      </c>
      <c r="F3" s="59" t="s">
        <v>3</v>
      </c>
      <c r="G3" s="61" t="s">
        <v>4</v>
      </c>
      <c r="H3" s="62" t="s">
        <v>0</v>
      </c>
      <c r="I3" s="59" t="s">
        <v>1</v>
      </c>
      <c r="J3" s="59" t="s">
        <v>2</v>
      </c>
      <c r="K3" s="61" t="s">
        <v>3</v>
      </c>
      <c r="L3" s="62" t="s">
        <v>0</v>
      </c>
      <c r="M3" s="59" t="s">
        <v>1</v>
      </c>
      <c r="N3" s="59" t="s">
        <v>2</v>
      </c>
      <c r="O3" s="61" t="s">
        <v>3</v>
      </c>
      <c r="P3" s="62" t="s">
        <v>1</v>
      </c>
      <c r="Q3" s="59" t="s">
        <v>2</v>
      </c>
      <c r="R3" s="60" t="s">
        <v>4</v>
      </c>
      <c r="S3" s="61" t="s">
        <v>3</v>
      </c>
      <c r="U3" s="39" t="s">
        <v>28</v>
      </c>
      <c r="V3" s="39" t="s">
        <v>29</v>
      </c>
      <c r="W3" s="39" t="s">
        <v>30</v>
      </c>
      <c r="X3" s="39" t="s">
        <v>31</v>
      </c>
      <c r="Y3" s="13" t="s">
        <v>46</v>
      </c>
      <c r="Z3" s="63"/>
    </row>
    <row r="4" spans="1:26" x14ac:dyDescent="0.2">
      <c r="A4" s="3">
        <v>2013</v>
      </c>
      <c r="B4" s="4" t="s">
        <v>17</v>
      </c>
      <c r="C4" s="4">
        <v>23</v>
      </c>
      <c r="D4" s="4">
        <v>23</v>
      </c>
      <c r="E4" s="4">
        <v>23</v>
      </c>
      <c r="F4" s="4">
        <v>23</v>
      </c>
      <c r="G4" s="5">
        <v>23</v>
      </c>
      <c r="H4" s="3">
        <f t="shared" ref="H4:H15" si="0">W4</f>
        <v>4</v>
      </c>
      <c r="I4" s="4">
        <f t="shared" ref="I4:I15" si="1">W4</f>
        <v>4</v>
      </c>
      <c r="J4" s="4">
        <f t="shared" ref="J4:J15" si="2">W4</f>
        <v>4</v>
      </c>
      <c r="K4" s="5">
        <f t="shared" ref="K4:K15" si="3">W4</f>
        <v>4</v>
      </c>
      <c r="L4" s="3">
        <f t="shared" ref="L4:L15" si="4">X4</f>
        <v>4</v>
      </c>
      <c r="M4" s="4">
        <f t="shared" ref="M4:M15" si="5">X4</f>
        <v>4</v>
      </c>
      <c r="N4" s="4">
        <f t="shared" ref="N4:N15" si="6">X4</f>
        <v>4</v>
      </c>
      <c r="O4" s="5">
        <f t="shared" ref="O4:O15" si="7">X4</f>
        <v>4</v>
      </c>
      <c r="P4" s="98">
        <v>4</v>
      </c>
      <c r="Q4" s="104">
        <v>4</v>
      </c>
      <c r="R4" s="104">
        <v>4</v>
      </c>
      <c r="S4" s="106">
        <v>4</v>
      </c>
      <c r="T4" s="31"/>
      <c r="U4" s="21">
        <v>2013</v>
      </c>
      <c r="V4" s="21" t="s">
        <v>16</v>
      </c>
      <c r="W4" s="40">
        <v>4</v>
      </c>
      <c r="X4" s="40">
        <v>4</v>
      </c>
      <c r="Y4" s="16">
        <v>23</v>
      </c>
      <c r="Z4" s="1">
        <f>W4+X4+Y4</f>
        <v>31</v>
      </c>
    </row>
    <row r="5" spans="1:26" x14ac:dyDescent="0.2">
      <c r="A5" s="3">
        <v>2013</v>
      </c>
      <c r="B5" s="4" t="s">
        <v>18</v>
      </c>
      <c r="C5" s="4">
        <v>21</v>
      </c>
      <c r="D5" s="4">
        <v>21</v>
      </c>
      <c r="E5" s="4">
        <v>21</v>
      </c>
      <c r="F5" s="4">
        <v>21</v>
      </c>
      <c r="G5" s="5">
        <v>21</v>
      </c>
      <c r="H5" s="3">
        <f t="shared" si="0"/>
        <v>5</v>
      </c>
      <c r="I5" s="4">
        <f t="shared" si="1"/>
        <v>5</v>
      </c>
      <c r="J5" s="4">
        <f t="shared" si="2"/>
        <v>5</v>
      </c>
      <c r="K5" s="5">
        <f t="shared" si="3"/>
        <v>5</v>
      </c>
      <c r="L5" s="3">
        <f t="shared" si="4"/>
        <v>4</v>
      </c>
      <c r="M5" s="4">
        <f t="shared" si="5"/>
        <v>4</v>
      </c>
      <c r="N5" s="4">
        <f t="shared" si="6"/>
        <v>4</v>
      </c>
      <c r="O5" s="5">
        <f t="shared" si="7"/>
        <v>4</v>
      </c>
      <c r="P5" s="99"/>
      <c r="Q5" s="105"/>
      <c r="R5" s="105"/>
      <c r="S5" s="107"/>
      <c r="U5" s="21">
        <v>2013</v>
      </c>
      <c r="V5" s="21" t="s">
        <v>17</v>
      </c>
      <c r="W5" s="40">
        <v>5</v>
      </c>
      <c r="X5" s="40">
        <v>4</v>
      </c>
      <c r="Y5" s="16">
        <v>21</v>
      </c>
      <c r="Z5" s="1">
        <f t="shared" ref="Z5:Z15" si="8">W5+X5+Y5</f>
        <v>30</v>
      </c>
    </row>
    <row r="6" spans="1:26" x14ac:dyDescent="0.2">
      <c r="A6" s="3">
        <v>2014</v>
      </c>
      <c r="B6" s="4" t="s">
        <v>19</v>
      </c>
      <c r="C6" s="4">
        <v>22</v>
      </c>
      <c r="D6" s="4">
        <v>22</v>
      </c>
      <c r="E6" s="4">
        <v>22</v>
      </c>
      <c r="F6" s="4">
        <v>22</v>
      </c>
      <c r="G6" s="5">
        <v>22</v>
      </c>
      <c r="H6" s="3">
        <f t="shared" si="0"/>
        <v>4</v>
      </c>
      <c r="I6" s="4">
        <f t="shared" si="1"/>
        <v>4</v>
      </c>
      <c r="J6" s="4">
        <f t="shared" si="2"/>
        <v>4</v>
      </c>
      <c r="K6" s="5">
        <f t="shared" si="3"/>
        <v>4</v>
      </c>
      <c r="L6" s="3">
        <f t="shared" si="4"/>
        <v>5</v>
      </c>
      <c r="M6" s="4">
        <f t="shared" si="5"/>
        <v>5</v>
      </c>
      <c r="N6" s="4">
        <f t="shared" si="6"/>
        <v>5</v>
      </c>
      <c r="O6" s="5">
        <f t="shared" si="7"/>
        <v>5</v>
      </c>
      <c r="P6" s="99"/>
      <c r="Q6" s="105"/>
      <c r="R6" s="105"/>
      <c r="S6" s="107"/>
      <c r="U6" s="21">
        <v>2013</v>
      </c>
      <c r="V6" s="21" t="s">
        <v>18</v>
      </c>
      <c r="W6" s="40">
        <v>4</v>
      </c>
      <c r="X6" s="40">
        <v>5</v>
      </c>
      <c r="Y6" s="16">
        <v>22</v>
      </c>
      <c r="Z6" s="1">
        <f t="shared" si="8"/>
        <v>31</v>
      </c>
    </row>
    <row r="7" spans="1:26" ht="12.75" customHeight="1" x14ac:dyDescent="0.2">
      <c r="A7" s="3">
        <v>2014</v>
      </c>
      <c r="B7" s="4" t="s">
        <v>20</v>
      </c>
      <c r="C7" s="4">
        <v>23</v>
      </c>
      <c r="D7" s="4">
        <v>23</v>
      </c>
      <c r="E7" s="4">
        <v>23</v>
      </c>
      <c r="F7" s="4">
        <v>23</v>
      </c>
      <c r="G7" s="5">
        <v>23</v>
      </c>
      <c r="H7" s="3">
        <f t="shared" si="0"/>
        <v>4</v>
      </c>
      <c r="I7" s="4">
        <f t="shared" si="1"/>
        <v>4</v>
      </c>
      <c r="J7" s="4">
        <f t="shared" si="2"/>
        <v>4</v>
      </c>
      <c r="K7" s="5">
        <f t="shared" si="3"/>
        <v>4</v>
      </c>
      <c r="L7" s="3">
        <f t="shared" si="4"/>
        <v>4</v>
      </c>
      <c r="M7" s="4">
        <f t="shared" si="5"/>
        <v>4</v>
      </c>
      <c r="N7" s="4">
        <f t="shared" si="6"/>
        <v>4</v>
      </c>
      <c r="O7" s="5">
        <f t="shared" si="7"/>
        <v>4</v>
      </c>
      <c r="P7" s="99"/>
      <c r="Q7" s="105"/>
      <c r="R7" s="105"/>
      <c r="S7" s="107"/>
      <c r="U7" s="21">
        <v>2014</v>
      </c>
      <c r="V7" s="21" t="s">
        <v>19</v>
      </c>
      <c r="W7" s="40">
        <v>4</v>
      </c>
      <c r="X7" s="40">
        <v>4</v>
      </c>
      <c r="Y7" s="16">
        <v>23</v>
      </c>
      <c r="Z7" s="1">
        <f t="shared" si="8"/>
        <v>31</v>
      </c>
    </row>
    <row r="8" spans="1:26" ht="12.75" customHeight="1" x14ac:dyDescent="0.2">
      <c r="A8" s="3">
        <v>2014</v>
      </c>
      <c r="B8" s="4" t="s">
        <v>21</v>
      </c>
      <c r="C8" s="4">
        <v>20</v>
      </c>
      <c r="D8" s="4">
        <v>20</v>
      </c>
      <c r="E8" s="4">
        <v>20</v>
      </c>
      <c r="F8" s="4">
        <v>20</v>
      </c>
      <c r="G8" s="5">
        <v>20</v>
      </c>
      <c r="H8" s="3">
        <f t="shared" si="0"/>
        <v>4</v>
      </c>
      <c r="I8" s="4">
        <f t="shared" si="1"/>
        <v>4</v>
      </c>
      <c r="J8" s="4">
        <f t="shared" si="2"/>
        <v>4</v>
      </c>
      <c r="K8" s="5">
        <f t="shared" si="3"/>
        <v>4</v>
      </c>
      <c r="L8" s="3">
        <f t="shared" si="4"/>
        <v>4</v>
      </c>
      <c r="M8" s="4">
        <f t="shared" si="5"/>
        <v>4</v>
      </c>
      <c r="N8" s="4">
        <f t="shared" si="6"/>
        <v>4</v>
      </c>
      <c r="O8" s="5">
        <f t="shared" si="7"/>
        <v>4</v>
      </c>
      <c r="P8" s="99"/>
      <c r="Q8" s="105"/>
      <c r="R8" s="105"/>
      <c r="S8" s="107"/>
      <c r="U8" s="21">
        <v>2014</v>
      </c>
      <c r="V8" s="21" t="s">
        <v>20</v>
      </c>
      <c r="W8" s="40">
        <v>4</v>
      </c>
      <c r="X8" s="40">
        <v>4</v>
      </c>
      <c r="Y8" s="16">
        <v>20</v>
      </c>
      <c r="Z8" s="1">
        <f t="shared" si="8"/>
        <v>28</v>
      </c>
    </row>
    <row r="9" spans="1:26" ht="12.75" customHeight="1" x14ac:dyDescent="0.2">
      <c r="A9" s="3">
        <v>2014</v>
      </c>
      <c r="B9" s="4" t="s">
        <v>22</v>
      </c>
      <c r="C9" s="4">
        <v>21</v>
      </c>
      <c r="D9" s="4">
        <v>21</v>
      </c>
      <c r="E9" s="4">
        <v>21</v>
      </c>
      <c r="F9" s="4">
        <v>21</v>
      </c>
      <c r="G9" s="5">
        <v>21</v>
      </c>
      <c r="H9" s="3">
        <f t="shared" si="0"/>
        <v>5</v>
      </c>
      <c r="I9" s="4">
        <f t="shared" si="1"/>
        <v>5</v>
      </c>
      <c r="J9" s="4">
        <f t="shared" si="2"/>
        <v>5</v>
      </c>
      <c r="K9" s="5">
        <f t="shared" si="3"/>
        <v>5</v>
      </c>
      <c r="L9" s="3">
        <f t="shared" si="4"/>
        <v>5</v>
      </c>
      <c r="M9" s="4">
        <f t="shared" si="5"/>
        <v>5</v>
      </c>
      <c r="N9" s="4">
        <f t="shared" si="6"/>
        <v>5</v>
      </c>
      <c r="O9" s="5">
        <f t="shared" si="7"/>
        <v>5</v>
      </c>
      <c r="P9" s="99"/>
      <c r="Q9" s="105"/>
      <c r="R9" s="105"/>
      <c r="S9" s="107"/>
      <c r="U9" s="21">
        <v>2014</v>
      </c>
      <c r="V9" s="21" t="s">
        <v>21</v>
      </c>
      <c r="W9" s="40">
        <v>5</v>
      </c>
      <c r="X9" s="40">
        <v>5</v>
      </c>
      <c r="Y9" s="16">
        <v>21</v>
      </c>
      <c r="Z9" s="1">
        <f t="shared" si="8"/>
        <v>31</v>
      </c>
    </row>
    <row r="10" spans="1:26" ht="12.75" customHeight="1" x14ac:dyDescent="0.2">
      <c r="A10" s="3">
        <v>2014</v>
      </c>
      <c r="B10" s="4" t="s">
        <v>23</v>
      </c>
      <c r="C10" s="4">
        <v>22</v>
      </c>
      <c r="D10" s="4">
        <v>22</v>
      </c>
      <c r="E10" s="4">
        <v>22</v>
      </c>
      <c r="F10" s="4">
        <v>22</v>
      </c>
      <c r="G10" s="5">
        <v>22</v>
      </c>
      <c r="H10" s="3">
        <f t="shared" si="0"/>
        <v>4</v>
      </c>
      <c r="I10" s="4">
        <f t="shared" si="1"/>
        <v>4</v>
      </c>
      <c r="J10" s="4">
        <f t="shared" si="2"/>
        <v>4</v>
      </c>
      <c r="K10" s="5">
        <f t="shared" si="3"/>
        <v>4</v>
      </c>
      <c r="L10" s="3">
        <f t="shared" si="4"/>
        <v>4</v>
      </c>
      <c r="M10" s="4">
        <f t="shared" si="5"/>
        <v>4</v>
      </c>
      <c r="N10" s="4">
        <f t="shared" si="6"/>
        <v>4</v>
      </c>
      <c r="O10" s="5">
        <f t="shared" si="7"/>
        <v>4</v>
      </c>
      <c r="P10" s="99"/>
      <c r="Q10" s="105"/>
      <c r="R10" s="105"/>
      <c r="S10" s="107"/>
      <c r="U10" s="21">
        <v>2014</v>
      </c>
      <c r="V10" s="21" t="s">
        <v>22</v>
      </c>
      <c r="W10" s="40">
        <v>4</v>
      </c>
      <c r="X10" s="40">
        <v>4</v>
      </c>
      <c r="Y10" s="16">
        <v>22</v>
      </c>
      <c r="Z10" s="1">
        <f t="shared" si="8"/>
        <v>30</v>
      </c>
    </row>
    <row r="11" spans="1:26" ht="12.75" customHeight="1" x14ac:dyDescent="0.2">
      <c r="A11" s="3">
        <v>2014</v>
      </c>
      <c r="B11" s="4" t="s">
        <v>12</v>
      </c>
      <c r="C11" s="4">
        <v>22</v>
      </c>
      <c r="D11" s="4">
        <v>22</v>
      </c>
      <c r="E11" s="4">
        <v>22</v>
      </c>
      <c r="F11" s="4">
        <v>22</v>
      </c>
      <c r="G11" s="5">
        <v>22</v>
      </c>
      <c r="H11" s="3">
        <f t="shared" si="0"/>
        <v>5</v>
      </c>
      <c r="I11" s="4">
        <f t="shared" si="1"/>
        <v>5</v>
      </c>
      <c r="J11" s="4">
        <f t="shared" si="2"/>
        <v>5</v>
      </c>
      <c r="K11" s="5">
        <f t="shared" si="3"/>
        <v>5</v>
      </c>
      <c r="L11" s="3">
        <f t="shared" si="4"/>
        <v>4</v>
      </c>
      <c r="M11" s="4">
        <f t="shared" si="5"/>
        <v>4</v>
      </c>
      <c r="N11" s="4">
        <f t="shared" si="6"/>
        <v>4</v>
      </c>
      <c r="O11" s="5">
        <f t="shared" si="7"/>
        <v>4</v>
      </c>
      <c r="P11" s="99"/>
      <c r="Q11" s="105"/>
      <c r="R11" s="105"/>
      <c r="S11" s="107"/>
      <c r="U11" s="21">
        <v>2014</v>
      </c>
      <c r="V11" s="21" t="s">
        <v>23</v>
      </c>
      <c r="W11" s="40">
        <v>5</v>
      </c>
      <c r="X11" s="40">
        <v>4</v>
      </c>
      <c r="Y11" s="16">
        <v>22</v>
      </c>
      <c r="Z11" s="1">
        <f t="shared" si="8"/>
        <v>31</v>
      </c>
    </row>
    <row r="12" spans="1:26" ht="12.75" customHeight="1" x14ac:dyDescent="0.2">
      <c r="A12" s="3">
        <v>2014</v>
      </c>
      <c r="B12" s="4" t="s">
        <v>13</v>
      </c>
      <c r="C12" s="4">
        <v>21</v>
      </c>
      <c r="D12" s="4">
        <v>21</v>
      </c>
      <c r="E12" s="4">
        <v>21</v>
      </c>
      <c r="F12" s="4">
        <v>21</v>
      </c>
      <c r="G12" s="5">
        <v>21</v>
      </c>
      <c r="H12" s="3">
        <f t="shared" si="0"/>
        <v>4</v>
      </c>
      <c r="I12" s="4">
        <f t="shared" si="1"/>
        <v>4</v>
      </c>
      <c r="J12" s="4">
        <f t="shared" si="2"/>
        <v>4</v>
      </c>
      <c r="K12" s="5">
        <f t="shared" si="3"/>
        <v>4</v>
      </c>
      <c r="L12" s="3">
        <f t="shared" si="4"/>
        <v>5</v>
      </c>
      <c r="M12" s="4">
        <f t="shared" si="5"/>
        <v>5</v>
      </c>
      <c r="N12" s="4">
        <f t="shared" si="6"/>
        <v>5</v>
      </c>
      <c r="O12" s="5">
        <f t="shared" si="7"/>
        <v>5</v>
      </c>
      <c r="P12" s="99"/>
      <c r="Q12" s="105"/>
      <c r="R12" s="105"/>
      <c r="S12" s="107"/>
      <c r="U12" s="21">
        <v>2014</v>
      </c>
      <c r="V12" s="21" t="s">
        <v>12</v>
      </c>
      <c r="W12" s="40">
        <v>4</v>
      </c>
      <c r="X12" s="40">
        <v>5</v>
      </c>
      <c r="Y12" s="16">
        <v>21</v>
      </c>
      <c r="Z12" s="1">
        <f t="shared" si="8"/>
        <v>30</v>
      </c>
    </row>
    <row r="13" spans="1:26" ht="12.75" customHeight="1" x14ac:dyDescent="0.2">
      <c r="A13" s="3">
        <v>2014</v>
      </c>
      <c r="B13" s="4" t="s">
        <v>14</v>
      </c>
      <c r="C13" s="4">
        <v>23</v>
      </c>
      <c r="D13" s="4">
        <v>23</v>
      </c>
      <c r="E13" s="4">
        <v>23</v>
      </c>
      <c r="F13" s="4">
        <v>23</v>
      </c>
      <c r="G13" s="5">
        <v>23</v>
      </c>
      <c r="H13" s="3">
        <f t="shared" si="0"/>
        <v>4</v>
      </c>
      <c r="I13" s="4">
        <f t="shared" si="1"/>
        <v>4</v>
      </c>
      <c r="J13" s="4">
        <f t="shared" si="2"/>
        <v>4</v>
      </c>
      <c r="K13" s="5">
        <f t="shared" si="3"/>
        <v>4</v>
      </c>
      <c r="L13" s="3">
        <f t="shared" si="4"/>
        <v>4</v>
      </c>
      <c r="M13" s="4">
        <f t="shared" si="5"/>
        <v>4</v>
      </c>
      <c r="N13" s="4">
        <f t="shared" si="6"/>
        <v>4</v>
      </c>
      <c r="O13" s="5">
        <f t="shared" si="7"/>
        <v>4</v>
      </c>
      <c r="P13" s="99"/>
      <c r="Q13" s="105"/>
      <c r="R13" s="105"/>
      <c r="S13" s="107"/>
      <c r="U13" s="21">
        <v>2014</v>
      </c>
      <c r="V13" s="21" t="s">
        <v>13</v>
      </c>
      <c r="W13" s="40">
        <v>4</v>
      </c>
      <c r="X13" s="40">
        <v>4</v>
      </c>
      <c r="Y13" s="16">
        <v>23</v>
      </c>
      <c r="Z13" s="1">
        <f t="shared" si="8"/>
        <v>31</v>
      </c>
    </row>
    <row r="14" spans="1:26" x14ac:dyDescent="0.2">
      <c r="A14" s="3">
        <v>2014</v>
      </c>
      <c r="B14" s="4" t="s">
        <v>15</v>
      </c>
      <c r="C14" s="4">
        <v>21</v>
      </c>
      <c r="D14" s="4">
        <v>21</v>
      </c>
      <c r="E14" s="4">
        <v>21</v>
      </c>
      <c r="F14" s="4">
        <v>21</v>
      </c>
      <c r="G14" s="5">
        <v>21</v>
      </c>
      <c r="H14" s="3">
        <f t="shared" si="0"/>
        <v>5</v>
      </c>
      <c r="I14" s="4">
        <f t="shared" si="1"/>
        <v>5</v>
      </c>
      <c r="J14" s="4">
        <f t="shared" si="2"/>
        <v>5</v>
      </c>
      <c r="K14" s="5">
        <f t="shared" si="3"/>
        <v>5</v>
      </c>
      <c r="L14" s="3">
        <f t="shared" si="4"/>
        <v>5</v>
      </c>
      <c r="M14" s="4">
        <f t="shared" si="5"/>
        <v>5</v>
      </c>
      <c r="N14" s="4">
        <f t="shared" si="6"/>
        <v>5</v>
      </c>
      <c r="O14" s="5">
        <f t="shared" si="7"/>
        <v>5</v>
      </c>
      <c r="P14" s="99"/>
      <c r="Q14" s="105"/>
      <c r="R14" s="105"/>
      <c r="S14" s="107"/>
      <c r="U14" s="21">
        <v>2014</v>
      </c>
      <c r="V14" s="21" t="s">
        <v>14</v>
      </c>
      <c r="W14" s="40">
        <v>5</v>
      </c>
      <c r="X14" s="40">
        <v>5</v>
      </c>
      <c r="Y14" s="16">
        <v>21</v>
      </c>
      <c r="Z14" s="1">
        <f t="shared" si="8"/>
        <v>31</v>
      </c>
    </row>
    <row r="15" spans="1:26" x14ac:dyDescent="0.2">
      <c r="A15" s="3">
        <v>2014</v>
      </c>
      <c r="B15" s="4" t="s">
        <v>16</v>
      </c>
      <c r="C15" s="4">
        <v>22</v>
      </c>
      <c r="D15" s="4">
        <v>22</v>
      </c>
      <c r="E15" s="4">
        <v>22</v>
      </c>
      <c r="F15" s="4">
        <v>22</v>
      </c>
      <c r="G15" s="5">
        <v>22</v>
      </c>
      <c r="H15" s="3">
        <f t="shared" si="0"/>
        <v>4</v>
      </c>
      <c r="I15" s="4">
        <f t="shared" si="1"/>
        <v>4</v>
      </c>
      <c r="J15" s="4">
        <f t="shared" si="2"/>
        <v>4</v>
      </c>
      <c r="K15" s="5">
        <f t="shared" si="3"/>
        <v>4</v>
      </c>
      <c r="L15" s="3">
        <f t="shared" si="4"/>
        <v>4</v>
      </c>
      <c r="M15" s="4">
        <f t="shared" si="5"/>
        <v>4</v>
      </c>
      <c r="N15" s="4">
        <f t="shared" si="6"/>
        <v>4</v>
      </c>
      <c r="O15" s="5">
        <f t="shared" si="7"/>
        <v>4</v>
      </c>
      <c r="P15" s="99"/>
      <c r="Q15" s="105"/>
      <c r="R15" s="105"/>
      <c r="S15" s="107"/>
      <c r="U15" s="21">
        <v>2014</v>
      </c>
      <c r="V15" s="21" t="s">
        <v>15</v>
      </c>
      <c r="W15" s="40">
        <v>4</v>
      </c>
      <c r="X15" s="40">
        <v>4</v>
      </c>
      <c r="Y15" s="16">
        <v>22</v>
      </c>
      <c r="Z15" s="1">
        <f t="shared" si="8"/>
        <v>30</v>
      </c>
    </row>
    <row r="16" spans="1:26" x14ac:dyDescent="0.2">
      <c r="A16" s="102" t="s">
        <v>5</v>
      </c>
      <c r="B16" s="103"/>
      <c r="C16" s="6">
        <f t="shared" ref="C16:O16" si="9">SUM(C4:C15)</f>
        <v>261</v>
      </c>
      <c r="D16" s="6">
        <f t="shared" si="9"/>
        <v>261</v>
      </c>
      <c r="E16" s="6">
        <f t="shared" si="9"/>
        <v>261</v>
      </c>
      <c r="F16" s="6">
        <f t="shared" si="9"/>
        <v>261</v>
      </c>
      <c r="G16" s="7">
        <f t="shared" si="9"/>
        <v>261</v>
      </c>
      <c r="H16" s="54">
        <f t="shared" si="9"/>
        <v>52</v>
      </c>
      <c r="I16" s="6">
        <f t="shared" si="9"/>
        <v>52</v>
      </c>
      <c r="J16" s="6">
        <f t="shared" si="9"/>
        <v>52</v>
      </c>
      <c r="K16" s="7">
        <f t="shared" si="9"/>
        <v>52</v>
      </c>
      <c r="L16" s="54">
        <f t="shared" si="9"/>
        <v>52</v>
      </c>
      <c r="M16" s="6">
        <f t="shared" si="9"/>
        <v>52</v>
      </c>
      <c r="N16" s="6">
        <f t="shared" si="9"/>
        <v>52</v>
      </c>
      <c r="O16" s="7">
        <f t="shared" si="9"/>
        <v>52</v>
      </c>
      <c r="P16" s="99"/>
      <c r="Q16" s="105"/>
      <c r="R16" s="105"/>
      <c r="S16" s="107"/>
    </row>
    <row r="17" spans="1:19" ht="19.5" customHeight="1" x14ac:dyDescent="0.2">
      <c r="A17" s="102" t="s">
        <v>24</v>
      </c>
      <c r="B17" s="103"/>
      <c r="C17" s="8">
        <v>2</v>
      </c>
      <c r="D17" s="8">
        <v>3</v>
      </c>
      <c r="E17" s="8">
        <v>3.5</v>
      </c>
      <c r="F17" s="8">
        <v>3.5</v>
      </c>
      <c r="G17" s="9">
        <v>5</v>
      </c>
      <c r="H17" s="57">
        <v>2</v>
      </c>
      <c r="I17" s="10">
        <v>3</v>
      </c>
      <c r="J17" s="10">
        <v>3.5</v>
      </c>
      <c r="K17" s="11">
        <v>3.5</v>
      </c>
      <c r="L17" s="55">
        <v>3</v>
      </c>
      <c r="M17" s="8">
        <v>6</v>
      </c>
      <c r="N17" s="8">
        <v>5.8</v>
      </c>
      <c r="O17" s="9">
        <v>6</v>
      </c>
      <c r="P17" s="55">
        <v>71</v>
      </c>
      <c r="Q17" s="8">
        <v>71</v>
      </c>
      <c r="R17" s="8">
        <v>71</v>
      </c>
      <c r="S17" s="9">
        <v>71</v>
      </c>
    </row>
    <row r="18" spans="1:19" ht="20.25" customHeight="1" thickBot="1" x14ac:dyDescent="0.25">
      <c r="A18" s="108" t="s">
        <v>25</v>
      </c>
      <c r="B18" s="109"/>
      <c r="C18" s="33">
        <f>C16*C17</f>
        <v>522</v>
      </c>
      <c r="D18" s="33">
        <f>D16*D17</f>
        <v>783</v>
      </c>
      <c r="E18" s="33">
        <f>E17*E16</f>
        <v>913.5</v>
      </c>
      <c r="F18" s="33">
        <f>F17*F16</f>
        <v>913.5</v>
      </c>
      <c r="G18" s="34">
        <f>G16*G17</f>
        <v>1305</v>
      </c>
      <c r="H18" s="58">
        <f>H16*H17</f>
        <v>104</v>
      </c>
      <c r="I18" s="35">
        <f>I16*I17</f>
        <v>156</v>
      </c>
      <c r="J18" s="35">
        <f>J16*J17</f>
        <v>182</v>
      </c>
      <c r="K18" s="36">
        <f>K16*K17</f>
        <v>182</v>
      </c>
      <c r="L18" s="56">
        <f>L17*L16</f>
        <v>156</v>
      </c>
      <c r="M18" s="33">
        <f t="shared" ref="M18:O18" si="10">M17*M16</f>
        <v>312</v>
      </c>
      <c r="N18" s="33">
        <f t="shared" si="10"/>
        <v>301.59999999999997</v>
      </c>
      <c r="O18" s="34">
        <f t="shared" si="10"/>
        <v>312</v>
      </c>
      <c r="P18" s="58">
        <f>P17*P4</f>
        <v>284</v>
      </c>
      <c r="Q18" s="35">
        <f>Q17*Q4</f>
        <v>284</v>
      </c>
      <c r="R18" s="35">
        <f>R17*R4</f>
        <v>284</v>
      </c>
      <c r="S18" s="36">
        <f>S17*S4</f>
        <v>284</v>
      </c>
    </row>
    <row r="19" spans="1:19" ht="33.75" customHeight="1" x14ac:dyDescent="0.2">
      <c r="A19" s="86" t="s">
        <v>35</v>
      </c>
      <c r="B19" s="87"/>
      <c r="C19" s="134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6"/>
    </row>
    <row r="20" spans="1:19" ht="32.25" customHeight="1" x14ac:dyDescent="0.2">
      <c r="A20" s="82" t="s">
        <v>37</v>
      </c>
      <c r="B20" s="83"/>
      <c r="C20" s="8">
        <f t="shared" ref="C20:R20" si="11">C17*C19</f>
        <v>0</v>
      </c>
      <c r="D20" s="8">
        <f>D17*C19</f>
        <v>0</v>
      </c>
      <c r="E20" s="8">
        <f>E17*C19</f>
        <v>0</v>
      </c>
      <c r="F20" s="8">
        <f>F17*C19</f>
        <v>0</v>
      </c>
      <c r="G20" s="8">
        <f>G17*C19</f>
        <v>0</v>
      </c>
      <c r="H20" s="8">
        <f>H17*C19</f>
        <v>0</v>
      </c>
      <c r="I20" s="8">
        <f>I17*C19</f>
        <v>0</v>
      </c>
      <c r="J20" s="8">
        <f>J17*C19</f>
        <v>0</v>
      </c>
      <c r="K20" s="8">
        <f>K17*C19</f>
        <v>0</v>
      </c>
      <c r="L20" s="8">
        <f>L17*C19</f>
        <v>0</v>
      </c>
      <c r="M20" s="8">
        <f>M17*C19</f>
        <v>0</v>
      </c>
      <c r="N20" s="8">
        <f>N17*C19</f>
        <v>0</v>
      </c>
      <c r="O20" s="8">
        <f>O17*C19</f>
        <v>0</v>
      </c>
      <c r="P20" s="8">
        <f>P17*C19</f>
        <v>0</v>
      </c>
      <c r="Q20" s="8">
        <f>Q17*C19</f>
        <v>0</v>
      </c>
      <c r="R20" s="8">
        <f>R17*C19</f>
        <v>0</v>
      </c>
      <c r="S20" s="8">
        <f>S17*C19</f>
        <v>0</v>
      </c>
    </row>
    <row r="21" spans="1:19" ht="37.5" customHeight="1" x14ac:dyDescent="0.2">
      <c r="A21" s="88" t="s">
        <v>38</v>
      </c>
      <c r="B21" s="89"/>
      <c r="C21" s="32">
        <f t="shared" ref="C21:R21" si="12">C17-C20</f>
        <v>2</v>
      </c>
      <c r="D21" s="32">
        <f t="shared" ref="D21:S21" si="13">D17-D20</f>
        <v>3</v>
      </c>
      <c r="E21" s="32">
        <f t="shared" si="13"/>
        <v>3.5</v>
      </c>
      <c r="F21" s="32">
        <f t="shared" si="13"/>
        <v>3.5</v>
      </c>
      <c r="G21" s="32">
        <f t="shared" si="13"/>
        <v>5</v>
      </c>
      <c r="H21" s="32">
        <f t="shared" si="13"/>
        <v>2</v>
      </c>
      <c r="I21" s="32">
        <f t="shared" si="13"/>
        <v>3</v>
      </c>
      <c r="J21" s="32">
        <f t="shared" si="13"/>
        <v>3.5</v>
      </c>
      <c r="K21" s="32">
        <f t="shared" si="13"/>
        <v>3.5</v>
      </c>
      <c r="L21" s="32">
        <f t="shared" si="13"/>
        <v>3</v>
      </c>
      <c r="M21" s="32">
        <f t="shared" si="13"/>
        <v>6</v>
      </c>
      <c r="N21" s="32">
        <f t="shared" si="13"/>
        <v>5.8</v>
      </c>
      <c r="O21" s="32">
        <f t="shared" si="13"/>
        <v>6</v>
      </c>
      <c r="P21" s="32">
        <f t="shared" si="13"/>
        <v>71</v>
      </c>
      <c r="Q21" s="32">
        <f t="shared" si="13"/>
        <v>71</v>
      </c>
      <c r="R21" s="32">
        <f t="shared" si="13"/>
        <v>71</v>
      </c>
      <c r="S21" s="32">
        <f t="shared" si="13"/>
        <v>71</v>
      </c>
    </row>
    <row r="22" spans="1:19" ht="13.5" thickBot="1" x14ac:dyDescent="0.25">
      <c r="A22" s="84" t="s">
        <v>25</v>
      </c>
      <c r="B22" s="85"/>
      <c r="C22" s="12">
        <f t="shared" ref="C22:O22" si="14">C21*C16</f>
        <v>522</v>
      </c>
      <c r="D22" s="12">
        <f t="shared" si="14"/>
        <v>783</v>
      </c>
      <c r="E22" s="12">
        <f t="shared" si="14"/>
        <v>913.5</v>
      </c>
      <c r="F22" s="12">
        <f t="shared" si="14"/>
        <v>913.5</v>
      </c>
      <c r="G22" s="12">
        <f>G21*G16</f>
        <v>1305</v>
      </c>
      <c r="H22" s="12">
        <f>H21*H16</f>
        <v>104</v>
      </c>
      <c r="I22" s="12">
        <f t="shared" si="14"/>
        <v>156</v>
      </c>
      <c r="J22" s="12">
        <f t="shared" si="14"/>
        <v>182</v>
      </c>
      <c r="K22" s="12">
        <f t="shared" si="14"/>
        <v>182</v>
      </c>
      <c r="L22" s="12">
        <f t="shared" si="14"/>
        <v>156</v>
      </c>
      <c r="M22" s="12">
        <f t="shared" si="14"/>
        <v>312</v>
      </c>
      <c r="N22" s="12">
        <f t="shared" si="14"/>
        <v>301.59999999999997</v>
      </c>
      <c r="O22" s="12">
        <f t="shared" si="14"/>
        <v>312</v>
      </c>
      <c r="P22" s="12">
        <f>P21*P4</f>
        <v>284</v>
      </c>
      <c r="Q22" s="12">
        <f t="shared" ref="Q22:S22" si="15">Q21*Q4</f>
        <v>284</v>
      </c>
      <c r="R22" s="12">
        <f t="shared" si="15"/>
        <v>284</v>
      </c>
      <c r="S22" s="12">
        <f t="shared" si="15"/>
        <v>284</v>
      </c>
    </row>
    <row r="23" spans="1:19" ht="15.75" x14ac:dyDescent="0.2">
      <c r="A23" s="15"/>
      <c r="B23" s="15"/>
      <c r="C23" s="15"/>
      <c r="D23" s="15"/>
      <c r="E23" s="15"/>
      <c r="F23" s="14"/>
      <c r="G23" s="14"/>
      <c r="H23" s="14"/>
      <c r="I23" s="14"/>
      <c r="J23" s="14"/>
      <c r="K23" s="14"/>
      <c r="L23" s="14"/>
    </row>
    <row r="24" spans="1:19" ht="20.25" customHeight="1" x14ac:dyDescent="0.2">
      <c r="A24" s="90" t="s">
        <v>39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9" x14ac:dyDescent="0.2">
      <c r="A25" s="79" t="s">
        <v>40</v>
      </c>
      <c r="B25" s="79"/>
      <c r="C25" s="79"/>
      <c r="D25" s="79"/>
      <c r="E25" s="79"/>
      <c r="F25" s="79"/>
      <c r="G25" s="80">
        <f>G26/12</f>
        <v>606.55000000000007</v>
      </c>
      <c r="H25" s="81"/>
      <c r="I25" s="81"/>
      <c r="J25" s="81"/>
      <c r="K25" s="81"/>
      <c r="L25" s="81"/>
    </row>
    <row r="26" spans="1:19" x14ac:dyDescent="0.2">
      <c r="A26" s="79" t="s">
        <v>41</v>
      </c>
      <c r="B26" s="79"/>
      <c r="C26" s="79"/>
      <c r="D26" s="79"/>
      <c r="E26" s="79"/>
      <c r="F26" s="79"/>
      <c r="G26" s="80">
        <f>SUM(C22:S22)</f>
        <v>7278.6</v>
      </c>
      <c r="H26" s="81"/>
      <c r="I26" s="81"/>
      <c r="J26" s="81"/>
      <c r="K26" s="81"/>
      <c r="L26" s="81"/>
    </row>
    <row r="27" spans="1:19" x14ac:dyDescent="0.2">
      <c r="A27" s="79" t="s">
        <v>66</v>
      </c>
      <c r="B27" s="79"/>
      <c r="C27" s="79"/>
      <c r="D27" s="79"/>
      <c r="E27" s="79"/>
      <c r="F27" s="79"/>
      <c r="G27" s="80">
        <f>P22+Q22+R22+S22</f>
        <v>1136</v>
      </c>
      <c r="H27" s="81"/>
      <c r="I27" s="81"/>
      <c r="J27" s="81"/>
      <c r="K27" s="81"/>
      <c r="L27" s="81"/>
    </row>
    <row r="30" spans="1:19" x14ac:dyDescent="0.2">
      <c r="C30" s="31"/>
    </row>
    <row r="31" spans="1:19" x14ac:dyDescent="0.2">
      <c r="C31" s="31"/>
      <c r="O31" s="31"/>
    </row>
    <row r="32" spans="1:19" x14ac:dyDescent="0.2">
      <c r="C32" s="31"/>
    </row>
    <row r="34" spans="3:3" x14ac:dyDescent="0.2">
      <c r="C34" s="31"/>
    </row>
    <row r="35" spans="3:3" x14ac:dyDescent="0.2">
      <c r="C35" s="31"/>
    </row>
    <row r="36" spans="3:3" x14ac:dyDescent="0.2">
      <c r="C36" s="31"/>
    </row>
  </sheetData>
  <mergeCells count="24">
    <mergeCell ref="R4:R16"/>
    <mergeCell ref="S4:S16"/>
    <mergeCell ref="A18:B18"/>
    <mergeCell ref="H2:K2"/>
    <mergeCell ref="A27:F27"/>
    <mergeCell ref="G27:L27"/>
    <mergeCell ref="Q4:Q16"/>
    <mergeCell ref="C19:S19"/>
    <mergeCell ref="A1:S1"/>
    <mergeCell ref="A26:F26"/>
    <mergeCell ref="G26:L26"/>
    <mergeCell ref="A20:B20"/>
    <mergeCell ref="A22:B22"/>
    <mergeCell ref="A19:B19"/>
    <mergeCell ref="A21:B21"/>
    <mergeCell ref="A24:L24"/>
    <mergeCell ref="A25:F25"/>
    <mergeCell ref="G25:L25"/>
    <mergeCell ref="P2:S2"/>
    <mergeCell ref="L2:O2"/>
    <mergeCell ref="P4:P16"/>
    <mergeCell ref="A2:G2"/>
    <mergeCell ref="A16:B16"/>
    <mergeCell ref="A17:B17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zoomScale="85" zoomScaleNormal="85" workbookViewId="0">
      <selection activeCell="C20" sqref="C20:S20"/>
    </sheetView>
  </sheetViews>
  <sheetFormatPr defaultRowHeight="15" x14ac:dyDescent="0.25"/>
  <cols>
    <col min="1" max="1" width="6.5703125" style="18" customWidth="1"/>
    <col min="2" max="2" width="8.85546875" style="18" bestFit="1" customWidth="1"/>
    <col min="3" max="5" width="11" style="18" bestFit="1" customWidth="1"/>
    <col min="6" max="9" width="10.7109375" style="18" bestFit="1" customWidth="1"/>
    <col min="10" max="10" width="11.28515625" style="18" customWidth="1"/>
    <col min="11" max="11" width="12.28515625" style="18" bestFit="1" customWidth="1"/>
    <col min="12" max="13" width="10.7109375" style="18" bestFit="1" customWidth="1"/>
    <col min="14" max="14" width="11.28515625" style="18" bestFit="1" customWidth="1"/>
    <col min="15" max="15" width="9.7109375" style="18" bestFit="1" customWidth="1"/>
    <col min="16" max="16" width="10.7109375" style="18" bestFit="1" customWidth="1"/>
    <col min="17" max="19" width="12.85546875" style="18" bestFit="1" customWidth="1"/>
    <col min="20" max="20" width="5.42578125" style="29" customWidth="1"/>
    <col min="21" max="21" width="5.140625" style="18" hidden="1" customWidth="1"/>
    <col min="22" max="22" width="8.28515625" style="18" hidden="1" customWidth="1"/>
    <col min="23" max="23" width="13.140625" style="19" hidden="1" customWidth="1"/>
    <col min="24" max="25" width="0" style="18" hidden="1" customWidth="1"/>
    <col min="26" max="28" width="17.140625" style="18" hidden="1" customWidth="1"/>
    <col min="29" max="16384" width="9.140625" style="18"/>
  </cols>
  <sheetData>
    <row r="1" spans="1:26" ht="24.75" customHeight="1" x14ac:dyDescent="0.25">
      <c r="A1" s="114" t="s">
        <v>47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/>
      <c r="P1" s="117"/>
      <c r="Q1" s="118" t="s">
        <v>50</v>
      </c>
      <c r="R1" s="115"/>
      <c r="S1" s="117"/>
      <c r="T1" s="17"/>
    </row>
    <row r="2" spans="1:26" s="74" customFormat="1" ht="36" x14ac:dyDescent="0.2">
      <c r="A2" s="45" t="s">
        <v>10</v>
      </c>
      <c r="B2" s="43" t="s">
        <v>11</v>
      </c>
      <c r="C2" s="44" t="s">
        <v>6</v>
      </c>
      <c r="D2" s="44" t="s">
        <v>8</v>
      </c>
      <c r="E2" s="44" t="s">
        <v>7</v>
      </c>
      <c r="F2" s="44" t="s">
        <v>9</v>
      </c>
      <c r="G2" s="44" t="s">
        <v>26</v>
      </c>
      <c r="H2" s="44" t="s">
        <v>51</v>
      </c>
      <c r="I2" s="44" t="s">
        <v>52</v>
      </c>
      <c r="J2" s="44" t="s">
        <v>53</v>
      </c>
      <c r="K2" s="44" t="s">
        <v>48</v>
      </c>
      <c r="L2" s="44" t="s">
        <v>54</v>
      </c>
      <c r="M2" s="44" t="s">
        <v>55</v>
      </c>
      <c r="N2" s="44" t="s">
        <v>56</v>
      </c>
      <c r="O2" s="64" t="s">
        <v>57</v>
      </c>
      <c r="P2" s="46" t="s">
        <v>58</v>
      </c>
      <c r="Q2" s="68" t="s">
        <v>6</v>
      </c>
      <c r="R2" s="44" t="s">
        <v>8</v>
      </c>
      <c r="S2" s="51" t="s">
        <v>7</v>
      </c>
      <c r="T2" s="20"/>
      <c r="U2" s="69" t="s">
        <v>28</v>
      </c>
      <c r="V2" s="69" t="s">
        <v>29</v>
      </c>
      <c r="W2" s="39" t="s">
        <v>27</v>
      </c>
      <c r="X2" s="39" t="s">
        <v>30</v>
      </c>
      <c r="Y2" s="39" t="s">
        <v>31</v>
      </c>
    </row>
    <row r="3" spans="1:26" x14ac:dyDescent="0.25">
      <c r="A3" s="3">
        <v>2013</v>
      </c>
      <c r="B3" s="4" t="s">
        <v>17</v>
      </c>
      <c r="C3" s="21">
        <f t="shared" ref="C3:C13" si="0">W3</f>
        <v>4</v>
      </c>
      <c r="D3" s="21">
        <f t="shared" ref="D3:D13" si="1">W3</f>
        <v>4</v>
      </c>
      <c r="E3" s="21">
        <f t="shared" ref="E3:E13" si="2">W3</f>
        <v>4</v>
      </c>
      <c r="F3" s="21">
        <f t="shared" ref="F3:F13" si="3">W3</f>
        <v>4</v>
      </c>
      <c r="G3" s="21">
        <v>1</v>
      </c>
      <c r="H3" s="21">
        <v>1</v>
      </c>
      <c r="I3" s="21">
        <v>1</v>
      </c>
      <c r="J3" s="21">
        <v>1</v>
      </c>
      <c r="K3" s="21">
        <v>1</v>
      </c>
      <c r="L3" s="21">
        <v>1</v>
      </c>
      <c r="M3" s="21">
        <v>1</v>
      </c>
      <c r="N3" s="21">
        <v>1</v>
      </c>
      <c r="O3" s="65">
        <v>1</v>
      </c>
      <c r="P3" s="41">
        <v>1</v>
      </c>
      <c r="Q3" s="119">
        <v>4</v>
      </c>
      <c r="R3" s="120">
        <v>4</v>
      </c>
      <c r="S3" s="121">
        <v>4</v>
      </c>
      <c r="T3" s="22"/>
      <c r="U3" s="21">
        <v>2013</v>
      </c>
      <c r="V3" s="21" t="s">
        <v>16</v>
      </c>
      <c r="W3" s="23">
        <v>4</v>
      </c>
      <c r="X3" s="24">
        <v>4</v>
      </c>
      <c r="Y3" s="24">
        <v>4</v>
      </c>
      <c r="Z3" s="18" t="s">
        <v>45</v>
      </c>
    </row>
    <row r="4" spans="1:26" x14ac:dyDescent="0.25">
      <c r="A4" s="3">
        <v>2013</v>
      </c>
      <c r="B4" s="4" t="s">
        <v>18</v>
      </c>
      <c r="C4" s="21">
        <f t="shared" si="0"/>
        <v>4</v>
      </c>
      <c r="D4" s="21">
        <f t="shared" si="1"/>
        <v>4</v>
      </c>
      <c r="E4" s="21">
        <f t="shared" si="2"/>
        <v>4</v>
      </c>
      <c r="F4" s="21">
        <f t="shared" si="3"/>
        <v>4</v>
      </c>
      <c r="G4" s="21">
        <v>1</v>
      </c>
      <c r="H4" s="21">
        <v>1</v>
      </c>
      <c r="I4" s="21"/>
      <c r="J4" s="21">
        <v>1</v>
      </c>
      <c r="K4" s="21">
        <v>1</v>
      </c>
      <c r="L4" s="21"/>
      <c r="M4" s="21">
        <v>1</v>
      </c>
      <c r="N4" s="21"/>
      <c r="O4" s="65"/>
      <c r="P4" s="41">
        <v>1</v>
      </c>
      <c r="Q4" s="119"/>
      <c r="R4" s="120"/>
      <c r="S4" s="121"/>
      <c r="T4" s="22"/>
      <c r="U4" s="21">
        <v>2013</v>
      </c>
      <c r="V4" s="21" t="s">
        <v>17</v>
      </c>
      <c r="W4" s="23">
        <v>4</v>
      </c>
      <c r="X4" s="24">
        <v>5</v>
      </c>
      <c r="Y4" s="24">
        <v>4</v>
      </c>
    </row>
    <row r="5" spans="1:26" x14ac:dyDescent="0.25">
      <c r="A5" s="3">
        <v>2014</v>
      </c>
      <c r="B5" s="4" t="s">
        <v>19</v>
      </c>
      <c r="C5" s="21">
        <f t="shared" si="0"/>
        <v>5</v>
      </c>
      <c r="D5" s="21">
        <f t="shared" si="1"/>
        <v>5</v>
      </c>
      <c r="E5" s="21">
        <f t="shared" si="2"/>
        <v>5</v>
      </c>
      <c r="F5" s="21">
        <f t="shared" si="3"/>
        <v>5</v>
      </c>
      <c r="G5" s="21">
        <v>1</v>
      </c>
      <c r="H5" s="21">
        <v>1</v>
      </c>
      <c r="I5" s="21">
        <v>1</v>
      </c>
      <c r="J5" s="21">
        <v>1</v>
      </c>
      <c r="K5" s="21">
        <v>1</v>
      </c>
      <c r="L5" s="21">
        <v>1</v>
      </c>
      <c r="M5" s="21">
        <v>1</v>
      </c>
      <c r="N5" s="21">
        <v>1</v>
      </c>
      <c r="O5" s="65">
        <v>1</v>
      </c>
      <c r="P5" s="41">
        <v>1</v>
      </c>
      <c r="Q5" s="119"/>
      <c r="R5" s="120"/>
      <c r="S5" s="121"/>
      <c r="T5" s="22"/>
      <c r="U5" s="21">
        <v>2013</v>
      </c>
      <c r="V5" s="21" t="s">
        <v>18</v>
      </c>
      <c r="W5" s="23">
        <v>5</v>
      </c>
      <c r="X5" s="24">
        <v>4</v>
      </c>
      <c r="Y5" s="24">
        <v>5</v>
      </c>
    </row>
    <row r="6" spans="1:26" x14ac:dyDescent="0.25">
      <c r="A6" s="3">
        <v>2014</v>
      </c>
      <c r="B6" s="4" t="s">
        <v>20</v>
      </c>
      <c r="C6" s="21">
        <f t="shared" si="0"/>
        <v>4</v>
      </c>
      <c r="D6" s="21">
        <f t="shared" si="1"/>
        <v>4</v>
      </c>
      <c r="E6" s="21">
        <f t="shared" si="2"/>
        <v>4</v>
      </c>
      <c r="F6" s="21">
        <f t="shared" si="3"/>
        <v>4</v>
      </c>
      <c r="G6" s="21">
        <v>1</v>
      </c>
      <c r="H6" s="21">
        <v>1</v>
      </c>
      <c r="I6" s="21"/>
      <c r="J6" s="21">
        <v>1</v>
      </c>
      <c r="K6" s="21">
        <v>1</v>
      </c>
      <c r="L6" s="21"/>
      <c r="M6" s="21">
        <v>1</v>
      </c>
      <c r="N6" s="21"/>
      <c r="O6" s="65"/>
      <c r="P6" s="41">
        <v>1</v>
      </c>
      <c r="Q6" s="119"/>
      <c r="R6" s="120"/>
      <c r="S6" s="121"/>
      <c r="T6" s="22"/>
      <c r="U6" s="21">
        <v>2014</v>
      </c>
      <c r="V6" s="21" t="s">
        <v>19</v>
      </c>
      <c r="W6" s="23">
        <v>4</v>
      </c>
      <c r="X6" s="24">
        <v>4</v>
      </c>
      <c r="Y6" s="24">
        <v>4</v>
      </c>
    </row>
    <row r="7" spans="1:26" x14ac:dyDescent="0.25">
      <c r="A7" s="3">
        <v>2014</v>
      </c>
      <c r="B7" s="4" t="s">
        <v>21</v>
      </c>
      <c r="C7" s="21">
        <f t="shared" si="0"/>
        <v>4</v>
      </c>
      <c r="D7" s="21">
        <f t="shared" si="1"/>
        <v>4</v>
      </c>
      <c r="E7" s="21">
        <f t="shared" si="2"/>
        <v>4</v>
      </c>
      <c r="F7" s="21">
        <f t="shared" si="3"/>
        <v>4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65">
        <v>1</v>
      </c>
      <c r="P7" s="41">
        <v>1</v>
      </c>
      <c r="Q7" s="119"/>
      <c r="R7" s="120"/>
      <c r="S7" s="121"/>
      <c r="T7" s="22"/>
      <c r="U7" s="21">
        <v>2014</v>
      </c>
      <c r="V7" s="21" t="s">
        <v>20</v>
      </c>
      <c r="W7" s="23">
        <v>4</v>
      </c>
      <c r="X7" s="24">
        <v>4</v>
      </c>
      <c r="Y7" s="24">
        <v>4</v>
      </c>
    </row>
    <row r="8" spans="1:26" x14ac:dyDescent="0.25">
      <c r="A8" s="3">
        <v>2014</v>
      </c>
      <c r="B8" s="4" t="s">
        <v>22</v>
      </c>
      <c r="C8" s="21">
        <f t="shared" si="0"/>
        <v>5</v>
      </c>
      <c r="D8" s="21">
        <f t="shared" si="1"/>
        <v>5</v>
      </c>
      <c r="E8" s="21">
        <f t="shared" si="2"/>
        <v>5</v>
      </c>
      <c r="F8" s="21">
        <f t="shared" si="3"/>
        <v>5</v>
      </c>
      <c r="G8" s="21">
        <v>1</v>
      </c>
      <c r="H8" s="21">
        <v>1</v>
      </c>
      <c r="I8" s="21"/>
      <c r="J8" s="21">
        <v>1</v>
      </c>
      <c r="K8" s="21">
        <v>1</v>
      </c>
      <c r="L8" s="21"/>
      <c r="M8" s="21">
        <v>1</v>
      </c>
      <c r="N8" s="21"/>
      <c r="O8" s="65"/>
      <c r="P8" s="41">
        <v>1</v>
      </c>
      <c r="Q8" s="119"/>
      <c r="R8" s="120"/>
      <c r="S8" s="121"/>
      <c r="T8" s="22"/>
      <c r="U8" s="21">
        <v>2014</v>
      </c>
      <c r="V8" s="21" t="s">
        <v>21</v>
      </c>
      <c r="W8" s="23">
        <v>5</v>
      </c>
      <c r="X8" s="24">
        <v>5</v>
      </c>
      <c r="Y8" s="24">
        <v>5</v>
      </c>
    </row>
    <row r="9" spans="1:26" x14ac:dyDescent="0.25">
      <c r="A9" s="3">
        <v>2014</v>
      </c>
      <c r="B9" s="4" t="s">
        <v>23</v>
      </c>
      <c r="C9" s="21">
        <f t="shared" si="0"/>
        <v>4</v>
      </c>
      <c r="D9" s="21">
        <f t="shared" si="1"/>
        <v>4</v>
      </c>
      <c r="E9" s="21">
        <f t="shared" si="2"/>
        <v>4</v>
      </c>
      <c r="F9" s="21">
        <f t="shared" si="3"/>
        <v>4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21">
        <v>1</v>
      </c>
      <c r="N9" s="21">
        <v>1</v>
      </c>
      <c r="O9" s="65">
        <v>1</v>
      </c>
      <c r="P9" s="41">
        <v>1</v>
      </c>
      <c r="Q9" s="119"/>
      <c r="R9" s="120"/>
      <c r="S9" s="121"/>
      <c r="T9" s="22"/>
      <c r="U9" s="21">
        <v>2014</v>
      </c>
      <c r="V9" s="21" t="s">
        <v>22</v>
      </c>
      <c r="W9" s="23">
        <v>4</v>
      </c>
      <c r="X9" s="24">
        <v>4</v>
      </c>
      <c r="Y9" s="24">
        <v>4</v>
      </c>
    </row>
    <row r="10" spans="1:26" x14ac:dyDescent="0.25">
      <c r="A10" s="3">
        <v>2014</v>
      </c>
      <c r="B10" s="4" t="s">
        <v>12</v>
      </c>
      <c r="C10" s="21">
        <f t="shared" si="0"/>
        <v>4</v>
      </c>
      <c r="D10" s="21">
        <f t="shared" si="1"/>
        <v>4</v>
      </c>
      <c r="E10" s="21">
        <f t="shared" si="2"/>
        <v>4</v>
      </c>
      <c r="F10" s="21">
        <f t="shared" si="3"/>
        <v>4</v>
      </c>
      <c r="G10" s="21">
        <v>1</v>
      </c>
      <c r="H10" s="21">
        <v>1</v>
      </c>
      <c r="I10" s="21"/>
      <c r="J10" s="21">
        <v>1</v>
      </c>
      <c r="K10" s="21">
        <v>1</v>
      </c>
      <c r="L10" s="21"/>
      <c r="M10" s="21">
        <v>1</v>
      </c>
      <c r="N10" s="21"/>
      <c r="O10" s="65"/>
      <c r="P10" s="41">
        <v>1</v>
      </c>
      <c r="Q10" s="119"/>
      <c r="R10" s="120"/>
      <c r="S10" s="121"/>
      <c r="T10" s="22"/>
      <c r="U10" s="21">
        <v>2014</v>
      </c>
      <c r="V10" s="21" t="s">
        <v>23</v>
      </c>
      <c r="W10" s="23">
        <v>4</v>
      </c>
      <c r="X10" s="24">
        <v>5</v>
      </c>
      <c r="Y10" s="24">
        <v>4</v>
      </c>
    </row>
    <row r="11" spans="1:26" x14ac:dyDescent="0.25">
      <c r="A11" s="3">
        <v>2014</v>
      </c>
      <c r="B11" s="4" t="s">
        <v>13</v>
      </c>
      <c r="C11" s="21">
        <f t="shared" si="0"/>
        <v>5</v>
      </c>
      <c r="D11" s="21">
        <f t="shared" si="1"/>
        <v>5</v>
      </c>
      <c r="E11" s="21">
        <f t="shared" si="2"/>
        <v>5</v>
      </c>
      <c r="F11" s="21">
        <f t="shared" si="3"/>
        <v>5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65">
        <v>1</v>
      </c>
      <c r="P11" s="41">
        <v>1</v>
      </c>
      <c r="Q11" s="119"/>
      <c r="R11" s="120"/>
      <c r="S11" s="121"/>
      <c r="T11" s="22"/>
      <c r="U11" s="21">
        <v>2014</v>
      </c>
      <c r="V11" s="21" t="s">
        <v>12</v>
      </c>
      <c r="W11" s="23">
        <v>5</v>
      </c>
      <c r="X11" s="24">
        <v>4</v>
      </c>
      <c r="Y11" s="24">
        <v>5</v>
      </c>
    </row>
    <row r="12" spans="1:26" x14ac:dyDescent="0.25">
      <c r="A12" s="3">
        <v>2014</v>
      </c>
      <c r="B12" s="4" t="s">
        <v>14</v>
      </c>
      <c r="C12" s="21">
        <f t="shared" si="0"/>
        <v>4</v>
      </c>
      <c r="D12" s="21">
        <f t="shared" si="1"/>
        <v>4</v>
      </c>
      <c r="E12" s="21">
        <f t="shared" si="2"/>
        <v>4</v>
      </c>
      <c r="F12" s="21">
        <f t="shared" si="3"/>
        <v>4</v>
      </c>
      <c r="G12" s="21">
        <v>1</v>
      </c>
      <c r="H12" s="21">
        <v>1</v>
      </c>
      <c r="I12" s="21"/>
      <c r="J12" s="21">
        <v>1</v>
      </c>
      <c r="K12" s="21">
        <v>1</v>
      </c>
      <c r="L12" s="21"/>
      <c r="M12" s="21">
        <v>1</v>
      </c>
      <c r="N12" s="21"/>
      <c r="O12" s="65"/>
      <c r="P12" s="41">
        <v>1</v>
      </c>
      <c r="Q12" s="119"/>
      <c r="R12" s="120"/>
      <c r="S12" s="121"/>
      <c r="T12" s="22"/>
      <c r="U12" s="21">
        <v>2014</v>
      </c>
      <c r="V12" s="21" t="s">
        <v>13</v>
      </c>
      <c r="W12" s="23">
        <v>4</v>
      </c>
      <c r="X12" s="24">
        <v>4</v>
      </c>
      <c r="Y12" s="24">
        <v>4</v>
      </c>
    </row>
    <row r="13" spans="1:26" x14ac:dyDescent="0.25">
      <c r="A13" s="3">
        <v>2014</v>
      </c>
      <c r="B13" s="4" t="s">
        <v>15</v>
      </c>
      <c r="C13" s="21">
        <f t="shared" si="0"/>
        <v>5</v>
      </c>
      <c r="D13" s="21">
        <f t="shared" si="1"/>
        <v>5</v>
      </c>
      <c r="E13" s="21">
        <f t="shared" si="2"/>
        <v>5</v>
      </c>
      <c r="F13" s="21">
        <f t="shared" si="3"/>
        <v>5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65">
        <v>1</v>
      </c>
      <c r="P13" s="41">
        <v>1</v>
      </c>
      <c r="Q13" s="119"/>
      <c r="R13" s="120"/>
      <c r="S13" s="121"/>
      <c r="T13" s="22"/>
      <c r="U13" s="21">
        <v>2014</v>
      </c>
      <c r="V13" s="21" t="s">
        <v>14</v>
      </c>
      <c r="W13" s="23">
        <v>5</v>
      </c>
      <c r="X13" s="24">
        <v>5</v>
      </c>
      <c r="Y13" s="24">
        <v>5</v>
      </c>
    </row>
    <row r="14" spans="1:26" x14ac:dyDescent="0.25">
      <c r="A14" s="3">
        <v>2014</v>
      </c>
      <c r="B14" s="4" t="s">
        <v>16</v>
      </c>
      <c r="C14" s="21">
        <f>W14</f>
        <v>4</v>
      </c>
      <c r="D14" s="21">
        <f>W14</f>
        <v>4</v>
      </c>
      <c r="E14" s="21">
        <f>W14</f>
        <v>4</v>
      </c>
      <c r="F14" s="21">
        <f>W14</f>
        <v>4</v>
      </c>
      <c r="G14" s="21">
        <v>1</v>
      </c>
      <c r="H14" s="21">
        <v>1</v>
      </c>
      <c r="I14" s="21"/>
      <c r="J14" s="21">
        <v>1</v>
      </c>
      <c r="K14" s="21">
        <v>1</v>
      </c>
      <c r="L14" s="21"/>
      <c r="M14" s="21">
        <v>1</v>
      </c>
      <c r="N14" s="21"/>
      <c r="O14" s="65"/>
      <c r="P14" s="41">
        <v>1</v>
      </c>
      <c r="Q14" s="119"/>
      <c r="R14" s="120"/>
      <c r="S14" s="121"/>
      <c r="T14" s="22"/>
      <c r="U14" s="21">
        <v>2014</v>
      </c>
      <c r="V14" s="21" t="s">
        <v>15</v>
      </c>
      <c r="W14" s="23">
        <v>4</v>
      </c>
      <c r="X14" s="24">
        <v>4</v>
      </c>
      <c r="Y14" s="24">
        <v>4</v>
      </c>
    </row>
    <row r="15" spans="1:26" ht="24" customHeight="1" x14ac:dyDescent="0.25">
      <c r="A15" s="122" t="s">
        <v>34</v>
      </c>
      <c r="B15" s="123"/>
      <c r="C15" s="25">
        <f t="shared" ref="C15:P15" si="4">SUM(C3:C14)</f>
        <v>52</v>
      </c>
      <c r="D15" s="25">
        <f t="shared" si="4"/>
        <v>52</v>
      </c>
      <c r="E15" s="25">
        <f t="shared" si="4"/>
        <v>52</v>
      </c>
      <c r="F15" s="25">
        <f t="shared" si="4"/>
        <v>52</v>
      </c>
      <c r="G15" s="25">
        <f t="shared" si="4"/>
        <v>12</v>
      </c>
      <c r="H15" s="25">
        <f t="shared" si="4"/>
        <v>12</v>
      </c>
      <c r="I15" s="25">
        <f t="shared" si="4"/>
        <v>6</v>
      </c>
      <c r="J15" s="25">
        <f t="shared" si="4"/>
        <v>12</v>
      </c>
      <c r="K15" s="25">
        <f t="shared" si="4"/>
        <v>12</v>
      </c>
      <c r="L15" s="25">
        <f t="shared" si="4"/>
        <v>6</v>
      </c>
      <c r="M15" s="25">
        <v>12</v>
      </c>
      <c r="N15" s="25">
        <v>4</v>
      </c>
      <c r="O15" s="66">
        <f t="shared" si="4"/>
        <v>6</v>
      </c>
      <c r="P15" s="47">
        <f t="shared" si="4"/>
        <v>12</v>
      </c>
      <c r="Q15" s="119"/>
      <c r="R15" s="120"/>
      <c r="S15" s="121"/>
      <c r="T15" s="26"/>
      <c r="W15" s="19">
        <f>SUM(W3:W14)</f>
        <v>52</v>
      </c>
    </row>
    <row r="16" spans="1:26" x14ac:dyDescent="0.25">
      <c r="A16" s="110" t="s">
        <v>24</v>
      </c>
      <c r="B16" s="111"/>
      <c r="C16" s="30">
        <v>10.9</v>
      </c>
      <c r="D16" s="30">
        <v>10.9</v>
      </c>
      <c r="E16" s="30">
        <v>10.9</v>
      </c>
      <c r="F16" s="30">
        <v>9.9</v>
      </c>
      <c r="G16" s="30">
        <v>13</v>
      </c>
      <c r="H16" s="30">
        <v>13.9</v>
      </c>
      <c r="I16" s="30">
        <v>25</v>
      </c>
      <c r="J16" s="30">
        <v>18.34</v>
      </c>
      <c r="K16" s="30">
        <v>23</v>
      </c>
      <c r="L16" s="30">
        <v>21.5</v>
      </c>
      <c r="M16" s="30">
        <v>14.9</v>
      </c>
      <c r="N16" s="30">
        <v>10.9</v>
      </c>
      <c r="O16" s="67">
        <v>14.95</v>
      </c>
      <c r="P16" s="48">
        <v>10.9</v>
      </c>
      <c r="Q16" s="52">
        <v>566.79999999999995</v>
      </c>
      <c r="R16" s="30">
        <v>550</v>
      </c>
      <c r="S16" s="48">
        <v>550</v>
      </c>
      <c r="T16" s="27"/>
      <c r="W16" s="19">
        <f>313+52</f>
        <v>365</v>
      </c>
    </row>
    <row r="17" spans="1:20" ht="15.75" thickBot="1" x14ac:dyDescent="0.3">
      <c r="A17" s="112" t="s">
        <v>25</v>
      </c>
      <c r="B17" s="113"/>
      <c r="C17" s="49">
        <f>C16*C15</f>
        <v>566.80000000000007</v>
      </c>
      <c r="D17" s="49">
        <f t="shared" ref="D17:H17" si="5">D16*D15</f>
        <v>566.80000000000007</v>
      </c>
      <c r="E17" s="49">
        <f t="shared" si="5"/>
        <v>566.80000000000007</v>
      </c>
      <c r="F17" s="49">
        <f t="shared" si="5"/>
        <v>514.80000000000007</v>
      </c>
      <c r="G17" s="49">
        <f t="shared" si="5"/>
        <v>156</v>
      </c>
      <c r="H17" s="49">
        <f t="shared" si="5"/>
        <v>166.8</v>
      </c>
      <c r="I17" s="49">
        <f t="shared" ref="I17" si="6">I16*I15</f>
        <v>150</v>
      </c>
      <c r="J17" s="49">
        <f t="shared" ref="J17" si="7">J16*J15</f>
        <v>220.07999999999998</v>
      </c>
      <c r="K17" s="49">
        <f t="shared" ref="K17" si="8">K16*K15</f>
        <v>276</v>
      </c>
      <c r="L17" s="49">
        <f t="shared" ref="L17" si="9">L16*L15</f>
        <v>129</v>
      </c>
      <c r="M17" s="49">
        <f>M16*M15</f>
        <v>178.8</v>
      </c>
      <c r="N17" s="49">
        <f t="shared" ref="N17:O17" si="10">N16*N15</f>
        <v>43.6</v>
      </c>
      <c r="O17" s="49">
        <f t="shared" si="10"/>
        <v>89.699999999999989</v>
      </c>
      <c r="P17" s="50">
        <f t="shared" ref="P17" si="11">P16*P15</f>
        <v>130.80000000000001</v>
      </c>
      <c r="Q17" s="53">
        <f>Q16*Q3</f>
        <v>2267.1999999999998</v>
      </c>
      <c r="R17" s="53">
        <f t="shared" ref="R17:S17" si="12">R16*R3</f>
        <v>2200</v>
      </c>
      <c r="S17" s="53">
        <f t="shared" si="12"/>
        <v>2200</v>
      </c>
      <c r="T17" s="28"/>
    </row>
    <row r="18" spans="1:20" ht="15.75" thickBot="1" x14ac:dyDescent="0.3">
      <c r="C18" s="76"/>
      <c r="D18" s="76"/>
      <c r="E18" s="76"/>
    </row>
    <row r="19" spans="1:20" ht="15.75" thickBot="1" x14ac:dyDescent="0.3">
      <c r="A19" s="124" t="s">
        <v>36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6"/>
    </row>
    <row r="20" spans="1:20" ht="24" customHeight="1" x14ac:dyDescent="0.25">
      <c r="A20" s="129" t="s">
        <v>35</v>
      </c>
      <c r="B20" s="129"/>
      <c r="C20" s="134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6"/>
    </row>
    <row r="21" spans="1:20" ht="22.5" customHeight="1" x14ac:dyDescent="0.25">
      <c r="A21" s="83" t="s">
        <v>43</v>
      </c>
      <c r="B21" s="83"/>
      <c r="C21" s="8">
        <f t="shared" ref="C21:P21" si="13">C16*C20</f>
        <v>0</v>
      </c>
      <c r="D21" s="8">
        <f>D16*C20</f>
        <v>0</v>
      </c>
      <c r="E21" s="8">
        <f>E16*C20</f>
        <v>0</v>
      </c>
      <c r="F21" s="8">
        <f>F16*C20</f>
        <v>0</v>
      </c>
      <c r="G21" s="8">
        <f>G16*C20</f>
        <v>0</v>
      </c>
      <c r="H21" s="8">
        <f>H16*C20</f>
        <v>0</v>
      </c>
      <c r="I21" s="8">
        <f>I16*C20</f>
        <v>0</v>
      </c>
      <c r="J21" s="8">
        <f>J16*C20</f>
        <v>0</v>
      </c>
      <c r="K21" s="8">
        <f>K16*C20</f>
        <v>0</v>
      </c>
      <c r="L21" s="8">
        <f>L16*C20</f>
        <v>0</v>
      </c>
      <c r="M21" s="8">
        <f>M16*C20</f>
        <v>0</v>
      </c>
      <c r="N21" s="8">
        <f>N16*C20</f>
        <v>0</v>
      </c>
      <c r="O21" s="8">
        <f>O16*C20</f>
        <v>0</v>
      </c>
      <c r="P21" s="75">
        <f>P16*C20</f>
        <v>0</v>
      </c>
      <c r="Q21" s="55">
        <f>Q16*C20</f>
        <v>0</v>
      </c>
      <c r="R21" s="8">
        <f>R16*C20</f>
        <v>0</v>
      </c>
      <c r="S21" s="9">
        <f>S16*C20</f>
        <v>0</v>
      </c>
    </row>
    <row r="22" spans="1:20" ht="24.75" customHeight="1" x14ac:dyDescent="0.25">
      <c r="A22" s="83" t="s">
        <v>44</v>
      </c>
      <c r="B22" s="83"/>
      <c r="C22" s="8">
        <f t="shared" ref="C22:P22" si="14">C16-C21</f>
        <v>10.9</v>
      </c>
      <c r="D22" s="8">
        <f t="shared" si="14"/>
        <v>10.9</v>
      </c>
      <c r="E22" s="8">
        <f t="shared" si="14"/>
        <v>10.9</v>
      </c>
      <c r="F22" s="8">
        <f t="shared" si="14"/>
        <v>9.9</v>
      </c>
      <c r="G22" s="8">
        <f t="shared" si="14"/>
        <v>13</v>
      </c>
      <c r="H22" s="8">
        <f t="shared" si="14"/>
        <v>13.9</v>
      </c>
      <c r="I22" s="8">
        <f t="shared" si="14"/>
        <v>25</v>
      </c>
      <c r="J22" s="8">
        <f t="shared" si="14"/>
        <v>18.34</v>
      </c>
      <c r="K22" s="8">
        <f t="shared" si="14"/>
        <v>23</v>
      </c>
      <c r="L22" s="8">
        <f t="shared" si="14"/>
        <v>21.5</v>
      </c>
      <c r="M22" s="8">
        <f t="shared" si="14"/>
        <v>14.9</v>
      </c>
      <c r="N22" s="8">
        <f t="shared" si="14"/>
        <v>10.9</v>
      </c>
      <c r="O22" s="8">
        <f t="shared" ref="O22" si="15">O16-O21</f>
        <v>14.95</v>
      </c>
      <c r="P22" s="75">
        <f t="shared" si="14"/>
        <v>10.9</v>
      </c>
      <c r="Q22" s="55">
        <f t="shared" ref="Q22:S22" si="16">Q16-Q21</f>
        <v>566.79999999999995</v>
      </c>
      <c r="R22" s="8">
        <f t="shared" si="16"/>
        <v>550</v>
      </c>
      <c r="S22" s="9">
        <f t="shared" si="16"/>
        <v>550</v>
      </c>
    </row>
    <row r="23" spans="1:20" ht="27" customHeight="1" x14ac:dyDescent="0.25">
      <c r="A23" s="130" t="s">
        <v>25</v>
      </c>
      <c r="B23" s="130"/>
      <c r="C23" s="42">
        <f t="shared" ref="C23:S23" si="17">C15*C22</f>
        <v>566.80000000000007</v>
      </c>
      <c r="D23" s="42">
        <f t="shared" si="17"/>
        <v>566.80000000000007</v>
      </c>
      <c r="E23" s="42">
        <f t="shared" si="17"/>
        <v>566.80000000000007</v>
      </c>
      <c r="F23" s="42">
        <f t="shared" si="17"/>
        <v>514.80000000000007</v>
      </c>
      <c r="G23" s="42">
        <f t="shared" si="17"/>
        <v>156</v>
      </c>
      <c r="H23" s="42">
        <f t="shared" si="17"/>
        <v>166.8</v>
      </c>
      <c r="I23" s="42">
        <f t="shared" si="17"/>
        <v>150</v>
      </c>
      <c r="J23" s="42">
        <f t="shared" si="17"/>
        <v>220.07999999999998</v>
      </c>
      <c r="K23" s="42">
        <f t="shared" si="17"/>
        <v>276</v>
      </c>
      <c r="L23" s="42">
        <f t="shared" si="17"/>
        <v>129</v>
      </c>
      <c r="M23" s="42">
        <f t="shared" si="17"/>
        <v>178.8</v>
      </c>
      <c r="N23" s="42">
        <f t="shared" si="17"/>
        <v>43.6</v>
      </c>
      <c r="O23" s="42">
        <f t="shared" si="17"/>
        <v>89.699999999999989</v>
      </c>
      <c r="P23" s="42">
        <f t="shared" si="17"/>
        <v>130.80000000000001</v>
      </c>
      <c r="Q23" s="42">
        <f>Q22*Q3</f>
        <v>2267.1999999999998</v>
      </c>
      <c r="R23" s="42">
        <f>R22*R3</f>
        <v>2200</v>
      </c>
      <c r="S23" s="42">
        <f>S22*S3</f>
        <v>2200</v>
      </c>
    </row>
    <row r="24" spans="1:20" ht="15.75" x14ac:dyDescent="0.25">
      <c r="A24" s="15"/>
      <c r="B24" s="15"/>
      <c r="C24" s="15"/>
      <c r="D24" s="15"/>
      <c r="E24" s="15"/>
      <c r="F24" s="14"/>
      <c r="G24" s="14"/>
      <c r="H24" s="14"/>
      <c r="I24" s="14"/>
      <c r="J24" s="1"/>
      <c r="K24" s="1"/>
      <c r="L24" s="1"/>
      <c r="M24" s="1"/>
      <c r="N24" s="1"/>
      <c r="O24" s="1"/>
    </row>
    <row r="25" spans="1:20" ht="27" customHeight="1" x14ac:dyDescent="0.25">
      <c r="A25" s="127" t="s">
        <v>42</v>
      </c>
      <c r="B25" s="128"/>
      <c r="C25" s="128"/>
      <c r="D25" s="128"/>
      <c r="E25" s="128"/>
      <c r="F25" s="128"/>
      <c r="G25" s="38"/>
      <c r="H25" s="38"/>
      <c r="I25" s="38"/>
      <c r="J25" s="1"/>
      <c r="K25" s="1"/>
      <c r="L25" s="1"/>
      <c r="M25" s="1"/>
      <c r="N25" s="1"/>
      <c r="O25" s="1"/>
    </row>
    <row r="26" spans="1:20" ht="15" customHeight="1" x14ac:dyDescent="0.25">
      <c r="A26" s="79" t="s">
        <v>40</v>
      </c>
      <c r="B26" s="79"/>
      <c r="C26" s="79"/>
      <c r="D26" s="79"/>
      <c r="E26" s="80">
        <f>E27/12</f>
        <v>868.59833333333336</v>
      </c>
      <c r="F26" s="80"/>
      <c r="G26" s="29"/>
      <c r="H26" s="37"/>
      <c r="I26" s="37"/>
      <c r="J26" s="31"/>
      <c r="K26" s="1"/>
      <c r="L26" s="1"/>
      <c r="M26" s="1"/>
      <c r="N26" s="1"/>
      <c r="O26" s="1"/>
    </row>
    <row r="27" spans="1:20" ht="15" customHeight="1" x14ac:dyDescent="0.25">
      <c r="A27" s="79" t="s">
        <v>41</v>
      </c>
      <c r="B27" s="79"/>
      <c r="C27" s="79"/>
      <c r="D27" s="79"/>
      <c r="E27" s="80">
        <f>SUM(C23:P23)+E28</f>
        <v>10423.18</v>
      </c>
      <c r="F27" s="80"/>
      <c r="G27" s="29"/>
      <c r="H27" s="37"/>
      <c r="I27" s="37"/>
      <c r="J27" s="31"/>
      <c r="K27" s="1"/>
      <c r="L27" s="1"/>
      <c r="M27" s="1"/>
      <c r="N27" s="1"/>
      <c r="O27" s="1"/>
    </row>
    <row r="28" spans="1:20" ht="24" customHeight="1" x14ac:dyDescent="0.25">
      <c r="A28" s="79" t="s">
        <v>67</v>
      </c>
      <c r="B28" s="79"/>
      <c r="C28" s="79"/>
      <c r="D28" s="79"/>
      <c r="E28" s="80">
        <f>SUM(Q23:S23)</f>
        <v>6667.2</v>
      </c>
      <c r="F28" s="80"/>
      <c r="J28" s="76"/>
    </row>
    <row r="29" spans="1:20" x14ac:dyDescent="0.25">
      <c r="J29" s="76"/>
    </row>
    <row r="30" spans="1:20" x14ac:dyDescent="0.25">
      <c r="J30" s="76"/>
    </row>
    <row r="31" spans="1:20" x14ac:dyDescent="0.25">
      <c r="J31" s="76"/>
    </row>
    <row r="32" spans="1:20" x14ac:dyDescent="0.25">
      <c r="J32" s="76"/>
    </row>
    <row r="33" spans="10:12" x14ac:dyDescent="0.25">
      <c r="J33" s="76"/>
    </row>
    <row r="34" spans="10:12" x14ac:dyDescent="0.25">
      <c r="J34" s="76"/>
    </row>
    <row r="35" spans="10:12" x14ac:dyDescent="0.25">
      <c r="J35" s="76"/>
    </row>
    <row r="36" spans="10:12" x14ac:dyDescent="0.25">
      <c r="J36" s="76"/>
    </row>
    <row r="37" spans="10:12" x14ac:dyDescent="0.25">
      <c r="J37" s="76"/>
      <c r="L37" s="76"/>
    </row>
    <row r="38" spans="10:12" x14ac:dyDescent="0.25">
      <c r="J38" s="76"/>
    </row>
    <row r="39" spans="10:12" x14ac:dyDescent="0.25">
      <c r="J39" s="76"/>
    </row>
  </sheetData>
  <mergeCells count="21">
    <mergeCell ref="A28:D28"/>
    <mergeCell ref="E28:F28"/>
    <mergeCell ref="A19:S19"/>
    <mergeCell ref="A27:D27"/>
    <mergeCell ref="A25:F25"/>
    <mergeCell ref="E26:F26"/>
    <mergeCell ref="E27:F27"/>
    <mergeCell ref="A20:B20"/>
    <mergeCell ref="A21:B21"/>
    <mergeCell ref="A22:B22"/>
    <mergeCell ref="A23:B23"/>
    <mergeCell ref="A26:D26"/>
    <mergeCell ref="C20:S20"/>
    <mergeCell ref="A16:B16"/>
    <mergeCell ref="A17:B17"/>
    <mergeCell ref="A1:P1"/>
    <mergeCell ref="Q1:S1"/>
    <mergeCell ref="Q3:Q15"/>
    <mergeCell ref="R3:R15"/>
    <mergeCell ref="S3:S15"/>
    <mergeCell ref="A15:B15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9" sqref="D9"/>
    </sheetView>
  </sheetViews>
  <sheetFormatPr defaultRowHeight="15" x14ac:dyDescent="0.25"/>
  <cols>
    <col min="1" max="1" width="37" customWidth="1"/>
    <col min="2" max="2" width="16.7109375" customWidth="1"/>
    <col min="3" max="3" width="14.5703125" customWidth="1"/>
  </cols>
  <sheetData>
    <row r="1" spans="1:3" ht="31.5" customHeight="1" x14ac:dyDescent="0.25">
      <c r="A1" s="131" t="s">
        <v>65</v>
      </c>
      <c r="B1" s="131"/>
      <c r="C1" s="131"/>
    </row>
    <row r="2" spans="1:3" ht="30" x14ac:dyDescent="0.25">
      <c r="A2" s="70" t="s">
        <v>68</v>
      </c>
      <c r="B2" s="71" t="s">
        <v>63</v>
      </c>
      <c r="C2" s="71" t="s">
        <v>64</v>
      </c>
    </row>
    <row r="3" spans="1:3" x14ac:dyDescent="0.25">
      <c r="A3" s="72" t="s">
        <v>59</v>
      </c>
      <c r="B3" s="73"/>
      <c r="C3" s="73"/>
    </row>
    <row r="4" spans="1:3" x14ac:dyDescent="0.25">
      <c r="A4" s="72" t="s">
        <v>60</v>
      </c>
      <c r="B4" s="73"/>
      <c r="C4" s="73"/>
    </row>
    <row r="5" spans="1:3" x14ac:dyDescent="0.25">
      <c r="A5" s="72" t="s">
        <v>61</v>
      </c>
      <c r="B5" s="132"/>
      <c r="C5" s="133"/>
    </row>
    <row r="6" spans="1:3" x14ac:dyDescent="0.25">
      <c r="A6" s="72" t="s">
        <v>62</v>
      </c>
      <c r="B6" s="132"/>
      <c r="C6" s="133"/>
    </row>
  </sheetData>
  <mergeCells count="3">
    <mergeCell ref="A1:C1"/>
    <mergeCell ref="B5:C5"/>
    <mergeCell ref="B6:C6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A Custos Jornais Semanais</vt:lpstr>
      <vt:lpstr>Anexo B Revistas</vt:lpstr>
      <vt:lpstr>V. Final da Licitação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Josmar Teixeira de Resende</dc:creator>
  <cp:lastModifiedBy>Josmar Teixeira de Resende</cp:lastModifiedBy>
  <cp:lastPrinted>2013-10-03T20:01:35Z</cp:lastPrinted>
  <dcterms:created xsi:type="dcterms:W3CDTF">2013-09-04T12:59:01Z</dcterms:created>
  <dcterms:modified xsi:type="dcterms:W3CDTF">2013-10-04T19:00:27Z</dcterms:modified>
</cp:coreProperties>
</file>